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йоны СОШ 2023\"/>
    </mc:Choice>
  </mc:AlternateContent>
  <bookViews>
    <workbookView xWindow="0" yWindow="0" windowWidth="20490" windowHeight="7620" firstSheet="6" activeTab="11"/>
  </bookViews>
  <sheets>
    <sheet name="Химия" sheetId="26" r:id="rId1"/>
    <sheet name="Физра" sheetId="25" r:id="rId2"/>
    <sheet name="Физика и астр." sheetId="24" r:id="rId3"/>
    <sheet name="Технология М" sheetId="23" r:id="rId4"/>
    <sheet name="Технология Д" sheetId="22" r:id="rId5"/>
    <sheet name="Тат.яз." sheetId="21" r:id="rId6"/>
    <sheet name="Обществознание" sheetId="20" r:id="rId7"/>
    <sheet name="ОБЖ" sheetId="19" r:id="rId8"/>
    <sheet name="НОО" sheetId="18" r:id="rId9"/>
    <sheet name="Музыка" sheetId="17" r:id="rId10"/>
    <sheet name="Математика" sheetId="16" r:id="rId11"/>
    <sheet name="История 2" sheetId="27" r:id="rId12"/>
    <sheet name="История" sheetId="15" r:id="rId13"/>
    <sheet name="Информатика" sheetId="14" r:id="rId14"/>
    <sheet name="АНгл.яз" sheetId="13" r:id="rId15"/>
    <sheet name="ИЗО" sheetId="12" r:id="rId16"/>
    <sheet name="География" sheetId="11" r:id="rId17"/>
    <sheet name="Биология" sheetId="10" r:id="rId18"/>
    <sheet name="Русс.яз." sheetId="9" r:id="rId19"/>
    <sheet name="Олигофренопедагог" sheetId="8" r:id="rId20"/>
    <sheet name="Соц.пед." sheetId="7" r:id="rId21"/>
    <sheet name="Пед.псих." sheetId="6" r:id="rId22"/>
    <sheet name="Библиотек" sheetId="5" r:id="rId23"/>
    <sheet name="Логопед" sheetId="4" r:id="rId24"/>
    <sheet name="Зам по УМР" sheetId="3" r:id="rId25"/>
    <sheet name="Зам по ВР" sheetId="2" r:id="rId26"/>
    <sheet name="Директор" sheetId="1" r:id="rId2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11" i="27" l="1"/>
  <c r="BI11" i="27"/>
  <c r="BH11" i="27"/>
  <c r="BG11" i="27"/>
  <c r="BD11" i="27"/>
  <c r="BC11" i="27"/>
  <c r="BA11" i="27"/>
  <c r="AZ11" i="27"/>
  <c r="AY11" i="27"/>
  <c r="AW11" i="27"/>
  <c r="AV11" i="27"/>
  <c r="AU11" i="27"/>
  <c r="AS11" i="27"/>
  <c r="AR11" i="27"/>
  <c r="AQ11" i="27"/>
  <c r="AP11" i="27"/>
  <c r="AM11" i="27"/>
  <c r="AL11" i="27"/>
  <c r="AJ11" i="27"/>
  <c r="AH11" i="27"/>
  <c r="AF11" i="27"/>
  <c r="AE11" i="27"/>
  <c r="AC11" i="27"/>
  <c r="AB11" i="27"/>
  <c r="Z11" i="27"/>
  <c r="Y11" i="27"/>
  <c r="V11" i="27"/>
  <c r="T11" i="27"/>
  <c r="S11" i="27"/>
  <c r="Q11" i="27"/>
  <c r="P11" i="27"/>
  <c r="N11" i="27"/>
  <c r="BK10" i="27"/>
  <c r="BF10" i="27"/>
  <c r="BE10" i="27"/>
  <c r="BB10" i="27"/>
  <c r="AX10" i="27"/>
  <c r="AT10" i="27"/>
  <c r="AO10" i="27"/>
  <c r="AN10" i="27"/>
  <c r="AK10" i="27"/>
  <c r="AI10" i="27"/>
  <c r="AG10" i="27"/>
  <c r="AD10" i="27"/>
  <c r="AA10" i="27"/>
  <c r="X10" i="27"/>
  <c r="W10" i="27"/>
  <c r="U10" i="27"/>
  <c r="R10" i="27"/>
  <c r="O10" i="27"/>
  <c r="BK9" i="27"/>
  <c r="BF9" i="27"/>
  <c r="BE9" i="27"/>
  <c r="BB9" i="27"/>
  <c r="AX9" i="27"/>
  <c r="AT9" i="27"/>
  <c r="AO9" i="27"/>
  <c r="AN9" i="27"/>
  <c r="AK9" i="27"/>
  <c r="AI9" i="27"/>
  <c r="AG9" i="27"/>
  <c r="AD9" i="27"/>
  <c r="AA9" i="27"/>
  <c r="X9" i="27"/>
  <c r="W9" i="27"/>
  <c r="U9" i="27"/>
  <c r="R9" i="27"/>
  <c r="O9" i="27"/>
  <c r="BK8" i="27"/>
  <c r="BF8" i="27"/>
  <c r="BE8" i="27"/>
  <c r="BB8" i="27"/>
  <c r="AX8" i="27"/>
  <c r="AT8" i="27"/>
  <c r="AO8" i="27"/>
  <c r="AN8" i="27"/>
  <c r="AK8" i="27"/>
  <c r="AI8" i="27"/>
  <c r="AG8" i="27"/>
  <c r="AD8" i="27"/>
  <c r="AA8" i="27"/>
  <c r="X8" i="27"/>
  <c r="W8" i="27"/>
  <c r="U8" i="27"/>
  <c r="R8" i="27"/>
  <c r="O8" i="27"/>
  <c r="BK7" i="27"/>
  <c r="BF7" i="27"/>
  <c r="BE7" i="27"/>
  <c r="BB7" i="27"/>
  <c r="AX7" i="27"/>
  <c r="AT7" i="27"/>
  <c r="AO7" i="27"/>
  <c r="AN7" i="27"/>
  <c r="AK7" i="27"/>
  <c r="AI7" i="27"/>
  <c r="AG7" i="27"/>
  <c r="AD7" i="27"/>
  <c r="AA7" i="27"/>
  <c r="X7" i="27"/>
  <c r="W7" i="27"/>
  <c r="U7" i="27"/>
  <c r="R7" i="27"/>
  <c r="O7" i="27"/>
  <c r="BK6" i="27"/>
  <c r="BF6" i="27"/>
  <c r="BE6" i="27"/>
  <c r="BB6" i="27"/>
  <c r="AX6" i="27"/>
  <c r="AT6" i="27"/>
  <c r="AO6" i="27"/>
  <c r="AN6" i="27"/>
  <c r="AK6" i="27"/>
  <c r="AI6" i="27"/>
  <c r="AG6" i="27"/>
  <c r="AD6" i="27"/>
  <c r="AA6" i="27"/>
  <c r="X6" i="27"/>
  <c r="W6" i="27"/>
  <c r="U6" i="27"/>
  <c r="R6" i="27"/>
  <c r="O6" i="27"/>
  <c r="BK5" i="27"/>
  <c r="BF5" i="27"/>
  <c r="BE5" i="27"/>
  <c r="BB5" i="27"/>
  <c r="AX5" i="27"/>
  <c r="AT5" i="27"/>
  <c r="AO5" i="27"/>
  <c r="AN5" i="27"/>
  <c r="AK5" i="27"/>
  <c r="AI5" i="27"/>
  <c r="AG5" i="27"/>
  <c r="AD5" i="27"/>
  <c r="AA5" i="27"/>
  <c r="X5" i="27"/>
  <c r="W5" i="27"/>
  <c r="U5" i="27"/>
  <c r="R5" i="27"/>
  <c r="O5" i="27"/>
  <c r="BK4" i="27"/>
  <c r="BK11" i="27" s="1"/>
  <c r="BF4" i="27"/>
  <c r="BF11" i="27" s="1"/>
  <c r="BE4" i="27"/>
  <c r="BE11" i="27" s="1"/>
  <c r="BB4" i="27"/>
  <c r="BB11" i="27" s="1"/>
  <c r="AX4" i="27"/>
  <c r="AX11" i="27" s="1"/>
  <c r="AT4" i="27"/>
  <c r="AT11" i="27" s="1"/>
  <c r="AO4" i="27"/>
  <c r="AO11" i="27" s="1"/>
  <c r="AN4" i="27"/>
  <c r="AN11" i="27" s="1"/>
  <c r="AK4" i="27"/>
  <c r="AK11" i="27" s="1"/>
  <c r="AI4" i="27"/>
  <c r="AI11" i="27" s="1"/>
  <c r="AG4" i="27"/>
  <c r="AG11" i="27" s="1"/>
  <c r="AD4" i="27"/>
  <c r="AD11" i="27" s="1"/>
  <c r="AA4" i="27"/>
  <c r="AA11" i="27" s="1"/>
  <c r="X4" i="27"/>
  <c r="X11" i="27" s="1"/>
  <c r="W4" i="27"/>
  <c r="W11" i="27" s="1"/>
  <c r="U4" i="27"/>
  <c r="U11" i="27" s="1"/>
  <c r="R4" i="27"/>
  <c r="R11" i="27" s="1"/>
  <c r="O4" i="27"/>
  <c r="O11" i="27" s="1"/>
  <c r="AP9" i="26" l="1"/>
  <c r="AO9" i="26"/>
  <c r="AN9" i="26"/>
  <c r="AM9" i="26"/>
  <c r="AL9" i="26"/>
  <c r="AJ9" i="26"/>
  <c r="AI9" i="26"/>
  <c r="AH9" i="26"/>
  <c r="AG9" i="26"/>
  <c r="AF9" i="26"/>
  <c r="AD9" i="26"/>
  <c r="AC9" i="26"/>
  <c r="AB9" i="26"/>
  <c r="AA9" i="26"/>
  <c r="Z9" i="26"/>
  <c r="Y9" i="26"/>
  <c r="X9" i="26"/>
  <c r="W9" i="26"/>
  <c r="U9" i="26"/>
  <c r="T9" i="26"/>
  <c r="R9" i="26"/>
  <c r="Q9" i="26"/>
  <c r="P9" i="26"/>
  <c r="O9" i="26"/>
  <c r="N9" i="26"/>
  <c r="L9" i="26"/>
  <c r="AP8" i="26"/>
  <c r="AK8" i="26"/>
  <c r="AE8" i="26"/>
  <c r="V8" i="26"/>
  <c r="S8" i="26"/>
  <c r="M8" i="26"/>
  <c r="AP7" i="26"/>
  <c r="AK7" i="26"/>
  <c r="AE7" i="26"/>
  <c r="V7" i="26"/>
  <c r="S7" i="26"/>
  <c r="M7" i="26"/>
  <c r="AP6" i="26"/>
  <c r="AK6" i="26"/>
  <c r="AE6" i="26"/>
  <c r="V6" i="26"/>
  <c r="S6" i="26"/>
  <c r="M6" i="26"/>
  <c r="AP5" i="26"/>
  <c r="AK5" i="26"/>
  <c r="AE5" i="26"/>
  <c r="V5" i="26"/>
  <c r="S5" i="26"/>
  <c r="M5" i="26"/>
  <c r="AP4" i="26"/>
  <c r="AK4" i="26"/>
  <c r="AK9" i="26" s="1"/>
  <c r="AE4" i="26"/>
  <c r="AE9" i="26" s="1"/>
  <c r="V4" i="26"/>
  <c r="V9" i="26" s="1"/>
  <c r="S4" i="26"/>
  <c r="S9" i="26" s="1"/>
  <c r="M4" i="26"/>
  <c r="M9" i="26" s="1"/>
  <c r="BI11" i="25" l="1"/>
  <c r="BH11" i="25"/>
  <c r="BG11" i="25"/>
  <c r="BF11" i="25"/>
  <c r="BC11" i="25"/>
  <c r="BB11" i="25"/>
  <c r="AZ11" i="25"/>
  <c r="AY11" i="25"/>
  <c r="AX11" i="25"/>
  <c r="AV11" i="25"/>
  <c r="AU11" i="25"/>
  <c r="AT11" i="25"/>
  <c r="AR11" i="25"/>
  <c r="AQ11" i="25"/>
  <c r="AP11" i="25"/>
  <c r="AO11" i="25"/>
  <c r="AL11" i="25"/>
  <c r="AK11" i="25"/>
  <c r="AI11" i="25"/>
  <c r="AG11" i="25"/>
  <c r="AE11" i="25"/>
  <c r="AC11" i="25"/>
  <c r="AB11" i="25"/>
  <c r="AA11" i="25"/>
  <c r="Z11" i="25"/>
  <c r="Y11" i="25"/>
  <c r="V11" i="25"/>
  <c r="T11" i="25"/>
  <c r="S11" i="25"/>
  <c r="Q11" i="25"/>
  <c r="P11" i="25"/>
  <c r="N11" i="25"/>
  <c r="BJ10" i="25"/>
  <c r="BE10" i="25"/>
  <c r="BD10" i="25"/>
  <c r="BA10" i="25"/>
  <c r="AW10" i="25"/>
  <c r="AS10" i="25"/>
  <c r="AN10" i="25"/>
  <c r="AM10" i="25"/>
  <c r="AJ10" i="25"/>
  <c r="AF10" i="25"/>
  <c r="AD10" i="25"/>
  <c r="X10" i="25"/>
  <c r="W10" i="25"/>
  <c r="U10" i="25"/>
  <c r="R10" i="25"/>
  <c r="O10" i="25"/>
  <c r="BJ9" i="25"/>
  <c r="BE9" i="25"/>
  <c r="BD9" i="25"/>
  <c r="BA9" i="25"/>
  <c r="AW9" i="25"/>
  <c r="AS9" i="25"/>
  <c r="AN9" i="25"/>
  <c r="AM9" i="25"/>
  <c r="AJ9" i="25"/>
  <c r="AH9" i="25"/>
  <c r="AF9" i="25"/>
  <c r="AD9" i="25"/>
  <c r="X9" i="25"/>
  <c r="W9" i="25"/>
  <c r="U9" i="25"/>
  <c r="R9" i="25"/>
  <c r="O9" i="25"/>
  <c r="BJ8" i="25"/>
  <c r="BE8" i="25"/>
  <c r="BD8" i="25"/>
  <c r="BA8" i="25"/>
  <c r="AW8" i="25"/>
  <c r="AS8" i="25"/>
  <c r="AN8" i="25"/>
  <c r="AM8" i="25"/>
  <c r="AJ8" i="25"/>
  <c r="AH8" i="25"/>
  <c r="AF8" i="25"/>
  <c r="AD8" i="25"/>
  <c r="X8" i="25"/>
  <c r="W8" i="25"/>
  <c r="U8" i="25"/>
  <c r="R8" i="25"/>
  <c r="O8" i="25"/>
  <c r="BJ7" i="25"/>
  <c r="BE7" i="25"/>
  <c r="BD7" i="25"/>
  <c r="BA7" i="25"/>
  <c r="AW7" i="25"/>
  <c r="AS7" i="25"/>
  <c r="AN7" i="25"/>
  <c r="AM7" i="25"/>
  <c r="AJ7" i="25"/>
  <c r="AH7" i="25"/>
  <c r="AF7" i="25"/>
  <c r="AD7" i="25"/>
  <c r="X7" i="25"/>
  <c r="W7" i="25"/>
  <c r="U7" i="25"/>
  <c r="R7" i="25"/>
  <c r="O7" i="25"/>
  <c r="BJ6" i="25"/>
  <c r="BE6" i="25"/>
  <c r="BD6" i="25"/>
  <c r="BA6" i="25"/>
  <c r="AW6" i="25"/>
  <c r="AS6" i="25"/>
  <c r="AN6" i="25"/>
  <c r="AM6" i="25"/>
  <c r="AJ6" i="25"/>
  <c r="AH6" i="25"/>
  <c r="AF6" i="25"/>
  <c r="AD6" i="25"/>
  <c r="X6" i="25"/>
  <c r="W6" i="25"/>
  <c r="U6" i="25"/>
  <c r="R6" i="25"/>
  <c r="O6" i="25"/>
  <c r="BJ5" i="25"/>
  <c r="BE5" i="25"/>
  <c r="BD5" i="25"/>
  <c r="BA5" i="25"/>
  <c r="AW5" i="25"/>
  <c r="AW11" i="25" s="1"/>
  <c r="AS5" i="25"/>
  <c r="AN5" i="25"/>
  <c r="AM5" i="25"/>
  <c r="AJ5" i="25"/>
  <c r="AH5" i="25"/>
  <c r="AF5" i="25"/>
  <c r="AD5" i="25"/>
  <c r="X5" i="25"/>
  <c r="W5" i="25"/>
  <c r="U5" i="25"/>
  <c r="U11" i="25" s="1"/>
  <c r="R5" i="25"/>
  <c r="O5" i="25"/>
  <c r="O11" i="25" s="1"/>
  <c r="BJ4" i="25"/>
  <c r="BJ11" i="25" s="1"/>
  <c r="BE4" i="25"/>
  <c r="BE11" i="25" s="1"/>
  <c r="BD4" i="25"/>
  <c r="BD11" i="25" s="1"/>
  <c r="BA4" i="25"/>
  <c r="BA11" i="25" s="1"/>
  <c r="AW4" i="25"/>
  <c r="AS4" i="25"/>
  <c r="AS11" i="25" s="1"/>
  <c r="AN4" i="25"/>
  <c r="AN11" i="25" s="1"/>
  <c r="AM4" i="25"/>
  <c r="AM11" i="25" s="1"/>
  <c r="AJ4" i="25"/>
  <c r="AJ11" i="25" s="1"/>
  <c r="AH4" i="25"/>
  <c r="AH11" i="25" s="1"/>
  <c r="AF4" i="25"/>
  <c r="AF11" i="25" s="1"/>
  <c r="AD4" i="25"/>
  <c r="AD11" i="25" s="1"/>
  <c r="X4" i="25"/>
  <c r="X11" i="25" s="1"/>
  <c r="W4" i="25"/>
  <c r="W11" i="25" s="1"/>
  <c r="U4" i="25"/>
  <c r="R4" i="25"/>
  <c r="R11" i="25" s="1"/>
  <c r="O4" i="25"/>
  <c r="AP11" i="24" l="1"/>
  <c r="AO11" i="24"/>
  <c r="AN11" i="24"/>
  <c r="AM11" i="24"/>
  <c r="AL11" i="24"/>
  <c r="AJ11" i="24"/>
  <c r="AI11" i="24"/>
  <c r="AH11" i="24"/>
  <c r="AG11" i="24"/>
  <c r="AF11" i="24"/>
  <c r="AD11" i="24"/>
  <c r="AC11" i="24"/>
  <c r="AB11" i="24"/>
  <c r="AA11" i="24"/>
  <c r="Z11" i="24"/>
  <c r="Y11" i="24"/>
  <c r="X11" i="24"/>
  <c r="W11" i="24"/>
  <c r="U11" i="24"/>
  <c r="T11" i="24"/>
  <c r="R11" i="24"/>
  <c r="Q11" i="24"/>
  <c r="P11" i="24"/>
  <c r="O11" i="24"/>
  <c r="N11" i="24"/>
  <c r="L11" i="24"/>
  <c r="AP10" i="24"/>
  <c r="AK10" i="24"/>
  <c r="AE10" i="24"/>
  <c r="V10" i="24"/>
  <c r="S10" i="24"/>
  <c r="M10" i="24"/>
  <c r="AP9" i="24"/>
  <c r="AK9" i="24"/>
  <c r="AE9" i="24"/>
  <c r="V9" i="24"/>
  <c r="S9" i="24"/>
  <c r="M9" i="24"/>
  <c r="AP8" i="24"/>
  <c r="AK8" i="24"/>
  <c r="AE8" i="24"/>
  <c r="V8" i="24"/>
  <c r="S8" i="24"/>
  <c r="M8" i="24"/>
  <c r="AP7" i="24"/>
  <c r="AK7" i="24"/>
  <c r="AE7" i="24"/>
  <c r="V7" i="24"/>
  <c r="S7" i="24"/>
  <c r="M7" i="24"/>
  <c r="AP6" i="24"/>
  <c r="AK6" i="24"/>
  <c r="AE6" i="24"/>
  <c r="V6" i="24"/>
  <c r="S6" i="24"/>
  <c r="M6" i="24"/>
  <c r="AP5" i="24"/>
  <c r="AK5" i="24"/>
  <c r="AE5" i="24"/>
  <c r="V5" i="24"/>
  <c r="S5" i="24"/>
  <c r="M5" i="24"/>
  <c r="AP4" i="24"/>
  <c r="AK4" i="24"/>
  <c r="AK11" i="24" s="1"/>
  <c r="AE4" i="24"/>
  <c r="AE11" i="24" s="1"/>
  <c r="V4" i="24"/>
  <c r="V11" i="24" s="1"/>
  <c r="S4" i="24"/>
  <c r="S11" i="24" s="1"/>
  <c r="M4" i="24"/>
  <c r="M11" i="24" s="1"/>
  <c r="BJ9" i="23" l="1"/>
  <c r="BI9" i="23"/>
  <c r="BH9" i="23"/>
  <c r="BG9" i="23"/>
  <c r="BD9" i="23"/>
  <c r="BC9" i="23"/>
  <c r="BA9" i="23"/>
  <c r="AZ9" i="23"/>
  <c r="AX9" i="23"/>
  <c r="AW9" i="23"/>
  <c r="AU9" i="23"/>
  <c r="AT9" i="23"/>
  <c r="AR9" i="23"/>
  <c r="AQ9" i="23"/>
  <c r="AP9" i="23"/>
  <c r="AO9" i="23"/>
  <c r="AL9" i="23"/>
  <c r="AJ9" i="23"/>
  <c r="AH9" i="23"/>
  <c r="AF9" i="23"/>
  <c r="AE9" i="23"/>
  <c r="AD9" i="23"/>
  <c r="AC9" i="23"/>
  <c r="AB9" i="23"/>
  <c r="AA9" i="23"/>
  <c r="Z9" i="23"/>
  <c r="Y9" i="23"/>
  <c r="V9" i="23"/>
  <c r="T9" i="23"/>
  <c r="S9" i="23"/>
  <c r="R9" i="23"/>
  <c r="Q9" i="23"/>
  <c r="P9" i="23"/>
  <c r="N9" i="23"/>
  <c r="BK8" i="23"/>
  <c r="BF8" i="23"/>
  <c r="BE8" i="23"/>
  <c r="BB8" i="23"/>
  <c r="AY8" i="23"/>
  <c r="AV8" i="23"/>
  <c r="AS8" i="23"/>
  <c r="AN8" i="23"/>
  <c r="AM8" i="23"/>
  <c r="AK8" i="23"/>
  <c r="AI8" i="23"/>
  <c r="AG8" i="23"/>
  <c r="AD8" i="23"/>
  <c r="X8" i="23"/>
  <c r="W8" i="23"/>
  <c r="U8" i="23"/>
  <c r="R8" i="23"/>
  <c r="O8" i="23"/>
  <c r="BK7" i="23"/>
  <c r="BF7" i="23"/>
  <c r="BE7" i="23"/>
  <c r="BB7" i="23"/>
  <c r="AY7" i="23"/>
  <c r="AV7" i="23"/>
  <c r="AS7" i="23"/>
  <c r="AN7" i="23"/>
  <c r="AM7" i="23"/>
  <c r="AK7" i="23"/>
  <c r="AI7" i="23"/>
  <c r="AG7" i="23"/>
  <c r="AD7" i="23"/>
  <c r="X7" i="23"/>
  <c r="W7" i="23"/>
  <c r="U7" i="23"/>
  <c r="R7" i="23"/>
  <c r="O7" i="23"/>
  <c r="BK6" i="23"/>
  <c r="BF6" i="23"/>
  <c r="BE6" i="23"/>
  <c r="BB6" i="23"/>
  <c r="AY6" i="23"/>
  <c r="AV6" i="23"/>
  <c r="AS6" i="23"/>
  <c r="AN6" i="23"/>
  <c r="AM6" i="23"/>
  <c r="AK6" i="23"/>
  <c r="AI6" i="23"/>
  <c r="AG6" i="23"/>
  <c r="AD6" i="23"/>
  <c r="X6" i="23"/>
  <c r="W6" i="23"/>
  <c r="U6" i="23"/>
  <c r="R6" i="23"/>
  <c r="O6" i="23"/>
  <c r="BK5" i="23"/>
  <c r="BF5" i="23"/>
  <c r="BE5" i="23"/>
  <c r="BB5" i="23"/>
  <c r="AY5" i="23"/>
  <c r="AV5" i="23"/>
  <c r="AS5" i="23"/>
  <c r="AN5" i="23"/>
  <c r="AM5" i="23"/>
  <c r="AK5" i="23"/>
  <c r="AI5" i="23"/>
  <c r="AG5" i="23"/>
  <c r="AD5" i="23"/>
  <c r="X5" i="23"/>
  <c r="W5" i="23"/>
  <c r="U5" i="23"/>
  <c r="R5" i="23"/>
  <c r="O5" i="23"/>
  <c r="BK4" i="23"/>
  <c r="BK9" i="23" s="1"/>
  <c r="BF4" i="23"/>
  <c r="BF9" i="23" s="1"/>
  <c r="BE4" i="23"/>
  <c r="BE9" i="23" s="1"/>
  <c r="BB4" i="23"/>
  <c r="BB9" i="23" s="1"/>
  <c r="AY4" i="23"/>
  <c r="AY9" i="23" s="1"/>
  <c r="AV4" i="23"/>
  <c r="AV9" i="23" s="1"/>
  <c r="AS4" i="23"/>
  <c r="AS9" i="23" s="1"/>
  <c r="AN4" i="23"/>
  <c r="AN9" i="23" s="1"/>
  <c r="AM4" i="23"/>
  <c r="AM9" i="23" s="1"/>
  <c r="AK4" i="23"/>
  <c r="AK9" i="23" s="1"/>
  <c r="AI4" i="23"/>
  <c r="AI9" i="23" s="1"/>
  <c r="AG4" i="23"/>
  <c r="AG9" i="23" s="1"/>
  <c r="AD4" i="23"/>
  <c r="X4" i="23"/>
  <c r="X9" i="23" s="1"/>
  <c r="W4" i="23"/>
  <c r="W9" i="23" s="1"/>
  <c r="U4" i="23"/>
  <c r="U9" i="23" s="1"/>
  <c r="R4" i="23"/>
  <c r="O4" i="23"/>
  <c r="O9" i="23" s="1"/>
  <c r="BJ7" i="22" l="1"/>
  <c r="BI7" i="22"/>
  <c r="BH7" i="22"/>
  <c r="BG7" i="22"/>
  <c r="BD7" i="22"/>
  <c r="BC7" i="22"/>
  <c r="BA7" i="22"/>
  <c r="AZ7" i="22"/>
  <c r="AX7" i="22"/>
  <c r="AW7" i="22"/>
  <c r="AU7" i="22"/>
  <c r="AT7" i="22"/>
  <c r="AR7" i="22"/>
  <c r="AQ7" i="22"/>
  <c r="AP7" i="22"/>
  <c r="AO7" i="22"/>
  <c r="AL7" i="22"/>
  <c r="AJ7" i="22"/>
  <c r="AI7" i="22"/>
  <c r="AH7" i="22"/>
  <c r="AG7" i="22"/>
  <c r="AE7" i="22"/>
  <c r="AD7" i="22"/>
  <c r="AC7" i="22"/>
  <c r="AB7" i="22"/>
  <c r="AA7" i="22"/>
  <c r="Z7" i="22"/>
  <c r="Y7" i="22"/>
  <c r="V7" i="22"/>
  <c r="T7" i="22"/>
  <c r="S7" i="22"/>
  <c r="R7" i="22"/>
  <c r="Q7" i="22"/>
  <c r="P7" i="22"/>
  <c r="N7" i="22"/>
  <c r="BK6" i="22"/>
  <c r="BF6" i="22"/>
  <c r="BE6" i="22"/>
  <c r="BB6" i="22"/>
  <c r="AY6" i="22"/>
  <c r="AV6" i="22"/>
  <c r="AS6" i="22"/>
  <c r="AN6" i="22"/>
  <c r="AM6" i="22"/>
  <c r="AK6" i="22"/>
  <c r="AH6" i="22"/>
  <c r="AF6" i="22"/>
  <c r="AD6" i="22"/>
  <c r="X6" i="22"/>
  <c r="W6" i="22"/>
  <c r="U6" i="22"/>
  <c r="R6" i="22"/>
  <c r="O6" i="22"/>
  <c r="BK5" i="22"/>
  <c r="BF5" i="22"/>
  <c r="BE5" i="22"/>
  <c r="BB5" i="22"/>
  <c r="AY5" i="22"/>
  <c r="AV5" i="22"/>
  <c r="AS5" i="22"/>
  <c r="AN5" i="22"/>
  <c r="AM5" i="22"/>
  <c r="AK5" i="22"/>
  <c r="AH5" i="22"/>
  <c r="AF5" i="22"/>
  <c r="AD5" i="22"/>
  <c r="X5" i="22"/>
  <c r="W5" i="22"/>
  <c r="U5" i="22"/>
  <c r="R5" i="22"/>
  <c r="O5" i="22"/>
  <c r="BK4" i="22"/>
  <c r="BK7" i="22" s="1"/>
  <c r="BF4" i="22"/>
  <c r="BF7" i="22" s="1"/>
  <c r="BE4" i="22"/>
  <c r="BE7" i="22" s="1"/>
  <c r="BB4" i="22"/>
  <c r="BB7" i="22" s="1"/>
  <c r="AY4" i="22"/>
  <c r="AY7" i="22" s="1"/>
  <c r="AV4" i="22"/>
  <c r="AV7" i="22" s="1"/>
  <c r="AS4" i="22"/>
  <c r="AS7" i="22" s="1"/>
  <c r="AN4" i="22"/>
  <c r="AN7" i="22" s="1"/>
  <c r="AM4" i="22"/>
  <c r="AM7" i="22" s="1"/>
  <c r="AK4" i="22"/>
  <c r="AK7" i="22" s="1"/>
  <c r="AH4" i="22"/>
  <c r="AF4" i="22"/>
  <c r="AF7" i="22" s="1"/>
  <c r="AD4" i="22"/>
  <c r="X4" i="22"/>
  <c r="X7" i="22" s="1"/>
  <c r="W4" i="22"/>
  <c r="W7" i="22" s="1"/>
  <c r="U4" i="22"/>
  <c r="U7" i="22" s="1"/>
  <c r="R4" i="22"/>
  <c r="O4" i="22"/>
  <c r="O7" i="22" s="1"/>
  <c r="BI28" i="21" l="1"/>
  <c r="BH28" i="21"/>
  <c r="BG28" i="21"/>
  <c r="BF28" i="21"/>
  <c r="BC28" i="21"/>
  <c r="BB28" i="21"/>
  <c r="AZ28" i="21"/>
  <c r="AY28" i="21"/>
  <c r="AW28" i="21"/>
  <c r="AV28" i="21"/>
  <c r="AU28" i="21"/>
  <c r="AT28" i="21"/>
  <c r="AR28" i="21"/>
  <c r="AQ28" i="21"/>
  <c r="AP28" i="21"/>
  <c r="AO28" i="21"/>
  <c r="AL28" i="21"/>
  <c r="AK28" i="21"/>
  <c r="AI28" i="21"/>
  <c r="AH28" i="21"/>
  <c r="AF28" i="21"/>
  <c r="AE28" i="21"/>
  <c r="AC28" i="21"/>
  <c r="AB28" i="21"/>
  <c r="Z28" i="21"/>
  <c r="Y28" i="21"/>
  <c r="V28" i="21"/>
  <c r="T28" i="21"/>
  <c r="S28" i="21"/>
  <c r="Q28" i="21"/>
  <c r="P28" i="21"/>
  <c r="N28" i="21"/>
  <c r="BJ27" i="21"/>
  <c r="BE27" i="21"/>
  <c r="BD27" i="21"/>
  <c r="BA27" i="21"/>
  <c r="AX27" i="21"/>
  <c r="AS27" i="21"/>
  <c r="AN27" i="21"/>
  <c r="AM27" i="21"/>
  <c r="AJ27" i="21"/>
  <c r="AG27" i="21"/>
  <c r="AD27" i="21"/>
  <c r="AA27" i="21"/>
  <c r="X27" i="21"/>
  <c r="W27" i="21"/>
  <c r="U27" i="21"/>
  <c r="R27" i="21"/>
  <c r="O27" i="21"/>
  <c r="BJ26" i="21"/>
  <c r="BE26" i="21"/>
  <c r="BD26" i="21"/>
  <c r="BA26" i="21"/>
  <c r="AX26" i="21"/>
  <c r="AS26" i="21"/>
  <c r="AN26" i="21"/>
  <c r="AM26" i="21"/>
  <c r="AJ26" i="21"/>
  <c r="AG26" i="21"/>
  <c r="AD26" i="21"/>
  <c r="AA26" i="21"/>
  <c r="X26" i="21"/>
  <c r="W26" i="21"/>
  <c r="U26" i="21"/>
  <c r="R26" i="21"/>
  <c r="O26" i="21"/>
  <c r="BJ25" i="21"/>
  <c r="BE25" i="21"/>
  <c r="BD25" i="21"/>
  <c r="BA25" i="21"/>
  <c r="AX25" i="21"/>
  <c r="AS25" i="21"/>
  <c r="AN25" i="21"/>
  <c r="AM25" i="21"/>
  <c r="AJ25" i="21"/>
  <c r="AG25" i="21"/>
  <c r="AD25" i="21"/>
  <c r="AA25" i="21"/>
  <c r="X25" i="21"/>
  <c r="W25" i="21"/>
  <c r="U25" i="21"/>
  <c r="R25" i="21"/>
  <c r="O25" i="21"/>
  <c r="BJ24" i="21"/>
  <c r="BE24" i="21"/>
  <c r="BD24" i="21"/>
  <c r="BA24" i="21"/>
  <c r="AX24" i="21"/>
  <c r="AS24" i="21"/>
  <c r="AN24" i="21"/>
  <c r="AM24" i="21"/>
  <c r="AJ24" i="21"/>
  <c r="AG24" i="21"/>
  <c r="AD24" i="21"/>
  <c r="AA24" i="21"/>
  <c r="X24" i="21"/>
  <c r="W24" i="21"/>
  <c r="U24" i="21"/>
  <c r="R24" i="21"/>
  <c r="O24" i="21"/>
  <c r="BJ23" i="21"/>
  <c r="BE23" i="21"/>
  <c r="BD23" i="21"/>
  <c r="BA23" i="21"/>
  <c r="AX23" i="21"/>
  <c r="AS23" i="21"/>
  <c r="AN23" i="21"/>
  <c r="AM23" i="21"/>
  <c r="AJ23" i="21"/>
  <c r="AG23" i="21"/>
  <c r="AD23" i="21"/>
  <c r="AA23" i="21"/>
  <c r="X23" i="21"/>
  <c r="W23" i="21"/>
  <c r="U23" i="21"/>
  <c r="R23" i="21"/>
  <c r="O23" i="21"/>
  <c r="BJ22" i="21"/>
  <c r="BE22" i="21"/>
  <c r="BD22" i="21"/>
  <c r="BA22" i="21"/>
  <c r="AX22" i="21"/>
  <c r="AS22" i="21"/>
  <c r="AN22" i="21"/>
  <c r="AM22" i="21"/>
  <c r="AJ22" i="21"/>
  <c r="AG22" i="21"/>
  <c r="AD22" i="21"/>
  <c r="AA22" i="21"/>
  <c r="X22" i="21"/>
  <c r="W22" i="21"/>
  <c r="U22" i="21"/>
  <c r="R22" i="21"/>
  <c r="O22" i="21"/>
  <c r="BJ21" i="21"/>
  <c r="BE21" i="21"/>
  <c r="BD21" i="21"/>
  <c r="BA21" i="21"/>
  <c r="AX21" i="21"/>
  <c r="AS21" i="21"/>
  <c r="AN21" i="21"/>
  <c r="AM21" i="21"/>
  <c r="AJ21" i="21"/>
  <c r="AG21" i="21"/>
  <c r="AD21" i="21"/>
  <c r="AA21" i="21"/>
  <c r="X21" i="21"/>
  <c r="W21" i="21"/>
  <c r="U21" i="21"/>
  <c r="R21" i="21"/>
  <c r="O21" i="21"/>
  <c r="BJ20" i="21"/>
  <c r="BE20" i="21"/>
  <c r="BD20" i="21"/>
  <c r="BA20" i="21"/>
  <c r="AX20" i="21"/>
  <c r="AS20" i="21"/>
  <c r="AN20" i="21"/>
  <c r="AM20" i="21"/>
  <c r="AJ20" i="21"/>
  <c r="AG20" i="21"/>
  <c r="AD20" i="21"/>
  <c r="AA20" i="21"/>
  <c r="X20" i="21"/>
  <c r="W20" i="21"/>
  <c r="U20" i="21"/>
  <c r="R20" i="21"/>
  <c r="O20" i="21"/>
  <c r="BJ19" i="21"/>
  <c r="BE19" i="21"/>
  <c r="BD19" i="21"/>
  <c r="BA19" i="21"/>
  <c r="AX19" i="21"/>
  <c r="AS19" i="21"/>
  <c r="AN19" i="21"/>
  <c r="AM19" i="21"/>
  <c r="AJ19" i="21"/>
  <c r="AG19" i="21"/>
  <c r="AD19" i="21"/>
  <c r="AA19" i="21"/>
  <c r="X19" i="21"/>
  <c r="W19" i="21"/>
  <c r="U19" i="21"/>
  <c r="R19" i="21"/>
  <c r="O19" i="21"/>
  <c r="BJ18" i="21"/>
  <c r="BE18" i="21"/>
  <c r="BD18" i="21"/>
  <c r="BA18" i="21"/>
  <c r="AX18" i="21"/>
  <c r="AS18" i="21"/>
  <c r="AN18" i="21"/>
  <c r="AM18" i="21"/>
  <c r="AJ18" i="21"/>
  <c r="AG18" i="21"/>
  <c r="AD18" i="21"/>
  <c r="AA18" i="21"/>
  <c r="X18" i="21"/>
  <c r="W18" i="21"/>
  <c r="U18" i="21"/>
  <c r="R18" i="21"/>
  <c r="O18" i="21"/>
  <c r="BJ17" i="21"/>
  <c r="BE17" i="21"/>
  <c r="BD17" i="21"/>
  <c r="BA17" i="21"/>
  <c r="AX17" i="21"/>
  <c r="AS17" i="21"/>
  <c r="AN17" i="21"/>
  <c r="AM17" i="21"/>
  <c r="AJ17" i="21"/>
  <c r="AG17" i="21"/>
  <c r="AD17" i="21"/>
  <c r="AA17" i="21"/>
  <c r="X17" i="21"/>
  <c r="W17" i="21"/>
  <c r="U17" i="21"/>
  <c r="R17" i="21"/>
  <c r="O17" i="21"/>
  <c r="BJ16" i="21"/>
  <c r="BE16" i="21"/>
  <c r="BD16" i="21"/>
  <c r="BA16" i="21"/>
  <c r="AX16" i="21"/>
  <c r="AS16" i="21"/>
  <c r="AN16" i="21"/>
  <c r="AM16" i="21"/>
  <c r="AJ16" i="21"/>
  <c r="AG16" i="21"/>
  <c r="AD16" i="21"/>
  <c r="AA16" i="21"/>
  <c r="X16" i="21"/>
  <c r="W16" i="21"/>
  <c r="U16" i="21"/>
  <c r="R16" i="21"/>
  <c r="O16" i="21"/>
  <c r="BJ15" i="21"/>
  <c r="BE15" i="21"/>
  <c r="BD15" i="21"/>
  <c r="BA15" i="21"/>
  <c r="AX15" i="21"/>
  <c r="AS15" i="21"/>
  <c r="AN15" i="21"/>
  <c r="AM15" i="21"/>
  <c r="AJ15" i="21"/>
  <c r="AG15" i="21"/>
  <c r="AD15" i="21"/>
  <c r="AA15" i="21"/>
  <c r="X15" i="21"/>
  <c r="W15" i="21"/>
  <c r="U15" i="21"/>
  <c r="R15" i="21"/>
  <c r="O15" i="21"/>
  <c r="BJ14" i="21"/>
  <c r="BE14" i="21"/>
  <c r="BD14" i="21"/>
  <c r="BA14" i="21"/>
  <c r="AX14" i="21"/>
  <c r="AS14" i="21"/>
  <c r="AN14" i="21"/>
  <c r="AM14" i="21"/>
  <c r="AJ14" i="21"/>
  <c r="AG14" i="21"/>
  <c r="AD14" i="21"/>
  <c r="AA14" i="21"/>
  <c r="X14" i="21"/>
  <c r="W14" i="21"/>
  <c r="U14" i="21"/>
  <c r="R14" i="21"/>
  <c r="O14" i="21"/>
  <c r="BJ13" i="21"/>
  <c r="BE13" i="21"/>
  <c r="BD13" i="21"/>
  <c r="BA13" i="21"/>
  <c r="AX13" i="21"/>
  <c r="AS13" i="21"/>
  <c r="AN13" i="21"/>
  <c r="AM13" i="21"/>
  <c r="AJ13" i="21"/>
  <c r="AG13" i="21"/>
  <c r="AD13" i="21"/>
  <c r="AA13" i="21"/>
  <c r="X13" i="21"/>
  <c r="W13" i="21"/>
  <c r="U13" i="21"/>
  <c r="R13" i="21"/>
  <c r="O13" i="21"/>
  <c r="BJ12" i="21"/>
  <c r="BE12" i="21"/>
  <c r="BD12" i="21"/>
  <c r="BA12" i="21"/>
  <c r="AX12" i="21"/>
  <c r="AS12" i="21"/>
  <c r="AN12" i="21"/>
  <c r="AM12" i="21"/>
  <c r="AJ12" i="21"/>
  <c r="AG12" i="21"/>
  <c r="AD12" i="21"/>
  <c r="AA12" i="21"/>
  <c r="X12" i="21"/>
  <c r="W12" i="21"/>
  <c r="U12" i="21"/>
  <c r="R12" i="21"/>
  <c r="O12" i="21"/>
  <c r="BJ11" i="21"/>
  <c r="BE11" i="21"/>
  <c r="BD11" i="21"/>
  <c r="BA11" i="21"/>
  <c r="AX11" i="21"/>
  <c r="AS11" i="21"/>
  <c r="AN11" i="21"/>
  <c r="AM11" i="21"/>
  <c r="AJ11" i="21"/>
  <c r="AG11" i="21"/>
  <c r="AD11" i="21"/>
  <c r="AA11" i="21"/>
  <c r="X11" i="21"/>
  <c r="W11" i="21"/>
  <c r="U11" i="21"/>
  <c r="R11" i="21"/>
  <c r="O11" i="21"/>
  <c r="BJ10" i="21"/>
  <c r="BE10" i="21"/>
  <c r="BD10" i="21"/>
  <c r="BA10" i="21"/>
  <c r="AX10" i="21"/>
  <c r="AS10" i="21"/>
  <c r="AN10" i="21"/>
  <c r="AM10" i="21"/>
  <c r="AJ10" i="21"/>
  <c r="AG10" i="21"/>
  <c r="AD10" i="21"/>
  <c r="AA10" i="21"/>
  <c r="X10" i="21"/>
  <c r="W10" i="21"/>
  <c r="U10" i="21"/>
  <c r="R10" i="21"/>
  <c r="O10" i="21"/>
  <c r="BJ9" i="21"/>
  <c r="BE9" i="21"/>
  <c r="BD9" i="21"/>
  <c r="BA9" i="21"/>
  <c r="AX9" i="21"/>
  <c r="AS9" i="21"/>
  <c r="AN9" i="21"/>
  <c r="AM9" i="21"/>
  <c r="AJ9" i="21"/>
  <c r="AG9" i="21"/>
  <c r="AD9" i="21"/>
  <c r="AA9" i="21"/>
  <c r="X9" i="21"/>
  <c r="W9" i="21"/>
  <c r="U9" i="21"/>
  <c r="R9" i="21"/>
  <c r="O9" i="21"/>
  <c r="BJ8" i="21"/>
  <c r="BE8" i="21"/>
  <c r="BD8" i="21"/>
  <c r="BA8" i="21"/>
  <c r="AX8" i="21"/>
  <c r="AS8" i="21"/>
  <c r="AN8" i="21"/>
  <c r="AM8" i="21"/>
  <c r="AJ8" i="21"/>
  <c r="AG8" i="21"/>
  <c r="AD8" i="21"/>
  <c r="AA8" i="21"/>
  <c r="X8" i="21"/>
  <c r="W8" i="21"/>
  <c r="U8" i="21"/>
  <c r="R8" i="21"/>
  <c r="O8" i="21"/>
  <c r="BJ7" i="21"/>
  <c r="BE7" i="21"/>
  <c r="BD7" i="21"/>
  <c r="BA7" i="21"/>
  <c r="AX7" i="21"/>
  <c r="AS7" i="21"/>
  <c r="AN7" i="21"/>
  <c r="AM7" i="21"/>
  <c r="AJ7" i="21"/>
  <c r="AG7" i="21"/>
  <c r="AD7" i="21"/>
  <c r="AA7" i="21"/>
  <c r="X7" i="21"/>
  <c r="W7" i="21"/>
  <c r="U7" i="21"/>
  <c r="R7" i="21"/>
  <c r="O7" i="21"/>
  <c r="BJ6" i="21"/>
  <c r="BE6" i="21"/>
  <c r="BD6" i="21"/>
  <c r="BA6" i="21"/>
  <c r="AX6" i="21"/>
  <c r="AS6" i="21"/>
  <c r="AN6" i="21"/>
  <c r="AM6" i="21"/>
  <c r="AJ6" i="21"/>
  <c r="AG6" i="21"/>
  <c r="AD6" i="21"/>
  <c r="AA6" i="21"/>
  <c r="X6" i="21"/>
  <c r="W6" i="21"/>
  <c r="U6" i="21"/>
  <c r="R6" i="21"/>
  <c r="O6" i="21"/>
  <c r="BJ5" i="21"/>
  <c r="BE5" i="21"/>
  <c r="BD5" i="21"/>
  <c r="BA5" i="21"/>
  <c r="AX5" i="21"/>
  <c r="AS5" i="21"/>
  <c r="AN5" i="21"/>
  <c r="AM5" i="21"/>
  <c r="AJ5" i="21"/>
  <c r="AG5" i="21"/>
  <c r="AD5" i="21"/>
  <c r="AA5" i="21"/>
  <c r="X5" i="21"/>
  <c r="W5" i="21"/>
  <c r="U5" i="21"/>
  <c r="U28" i="21" s="1"/>
  <c r="R5" i="21"/>
  <c r="O5" i="21"/>
  <c r="O28" i="21" s="1"/>
  <c r="BJ4" i="21"/>
  <c r="BJ28" i="21" s="1"/>
  <c r="BE4" i="21"/>
  <c r="BE28" i="21" s="1"/>
  <c r="BD4" i="21"/>
  <c r="BD28" i="21" s="1"/>
  <c r="BA4" i="21"/>
  <c r="BA28" i="21" s="1"/>
  <c r="AX4" i="21"/>
  <c r="AX28" i="21" s="1"/>
  <c r="AS4" i="21"/>
  <c r="AS28" i="21" s="1"/>
  <c r="AN4" i="21"/>
  <c r="AN28" i="21" s="1"/>
  <c r="AM4" i="21"/>
  <c r="AM28" i="21" s="1"/>
  <c r="AJ4" i="21"/>
  <c r="AJ28" i="21" s="1"/>
  <c r="AG4" i="21"/>
  <c r="AG28" i="21" s="1"/>
  <c r="AD4" i="21"/>
  <c r="AD28" i="21" s="1"/>
  <c r="AA4" i="21"/>
  <c r="AA28" i="21" s="1"/>
  <c r="X4" i="21"/>
  <c r="X28" i="21" s="1"/>
  <c r="W4" i="21"/>
  <c r="W28" i="21" s="1"/>
  <c r="U4" i="21"/>
  <c r="R4" i="21"/>
  <c r="R28" i="21" s="1"/>
  <c r="O4" i="21"/>
  <c r="BI7" i="20" l="1"/>
  <c r="BH7" i="20"/>
  <c r="BG7" i="20"/>
  <c r="BF7" i="20"/>
  <c r="BC7" i="20"/>
  <c r="BB7" i="20"/>
  <c r="AZ7" i="20"/>
  <c r="AY7" i="20"/>
  <c r="AX7" i="20"/>
  <c r="AW7" i="20"/>
  <c r="AU7" i="20"/>
  <c r="AT7" i="20"/>
  <c r="AR7" i="20"/>
  <c r="AQ7" i="20"/>
  <c r="AP7" i="20"/>
  <c r="AO7" i="20"/>
  <c r="AL7" i="20"/>
  <c r="AK7" i="20"/>
  <c r="AI7" i="20"/>
  <c r="AH7" i="20"/>
  <c r="AF7" i="20"/>
  <c r="AE7" i="20"/>
  <c r="AC7" i="20"/>
  <c r="AB7" i="20"/>
  <c r="Z7" i="20"/>
  <c r="Y7" i="20"/>
  <c r="V7" i="20"/>
  <c r="T7" i="20"/>
  <c r="S7" i="20"/>
  <c r="Q7" i="20"/>
  <c r="P7" i="20"/>
  <c r="N7" i="20"/>
  <c r="BJ6" i="20"/>
  <c r="BE6" i="20"/>
  <c r="BD6" i="20"/>
  <c r="BA6" i="20"/>
  <c r="AV6" i="20"/>
  <c r="AS6" i="20"/>
  <c r="AN6" i="20"/>
  <c r="AM6" i="20"/>
  <c r="AJ6" i="20"/>
  <c r="AG6" i="20"/>
  <c r="AD6" i="20"/>
  <c r="AA6" i="20"/>
  <c r="X6" i="20"/>
  <c r="W6" i="20"/>
  <c r="U6" i="20"/>
  <c r="R6" i="20"/>
  <c r="O6" i="20"/>
  <c r="BJ5" i="20"/>
  <c r="BE5" i="20"/>
  <c r="BE7" i="20" s="1"/>
  <c r="BD5" i="20"/>
  <c r="BA5" i="20"/>
  <c r="BA7" i="20" s="1"/>
  <c r="AV5" i="20"/>
  <c r="AS5" i="20"/>
  <c r="AS7" i="20" s="1"/>
  <c r="AN5" i="20"/>
  <c r="AM5" i="20"/>
  <c r="AM7" i="20" s="1"/>
  <c r="AJ5" i="20"/>
  <c r="AG5" i="20"/>
  <c r="AG7" i="20" s="1"/>
  <c r="AD5" i="20"/>
  <c r="AA5" i="20"/>
  <c r="AA7" i="20" s="1"/>
  <c r="X5" i="20"/>
  <c r="W5" i="20"/>
  <c r="W7" i="20" s="1"/>
  <c r="U5" i="20"/>
  <c r="R5" i="20"/>
  <c r="O5" i="20"/>
  <c r="BJ4" i="20"/>
  <c r="BJ7" i="20" s="1"/>
  <c r="BE4" i="20"/>
  <c r="BD4" i="20"/>
  <c r="BD7" i="20" s="1"/>
  <c r="BA4" i="20"/>
  <c r="AV4" i="20"/>
  <c r="AV7" i="20" s="1"/>
  <c r="AS4" i="20"/>
  <c r="AN4" i="20"/>
  <c r="AN7" i="20" s="1"/>
  <c r="AM4" i="20"/>
  <c r="AJ4" i="20"/>
  <c r="AJ7" i="20" s="1"/>
  <c r="AG4" i="20"/>
  <c r="AD4" i="20"/>
  <c r="AD7" i="20" s="1"/>
  <c r="AA4" i="20"/>
  <c r="X4" i="20"/>
  <c r="X7" i="20" s="1"/>
  <c r="W4" i="20"/>
  <c r="U4" i="20"/>
  <c r="U7" i="20" s="1"/>
  <c r="R4" i="20"/>
  <c r="R7" i="20" s="1"/>
  <c r="O4" i="20"/>
  <c r="O7" i="20" s="1"/>
  <c r="BJ7" i="19" l="1"/>
  <c r="BI7" i="19"/>
  <c r="BH7" i="19"/>
  <c r="BG7" i="19"/>
  <c r="BD7" i="19"/>
  <c r="BC7" i="19"/>
  <c r="BA7" i="19"/>
  <c r="AZ7" i="19"/>
  <c r="AY7" i="19"/>
  <c r="AX7" i="19"/>
  <c r="AW7" i="19"/>
  <c r="AV7" i="19"/>
  <c r="AU7" i="19"/>
  <c r="AS7" i="19"/>
  <c r="AR7" i="19"/>
  <c r="AQ7" i="19"/>
  <c r="AP7" i="19"/>
  <c r="AM7" i="19"/>
  <c r="AL7" i="19"/>
  <c r="AK7" i="19"/>
  <c r="AJ7" i="19"/>
  <c r="AI7" i="19"/>
  <c r="AH7" i="19"/>
  <c r="AG7" i="19"/>
  <c r="AE7" i="19"/>
  <c r="AD7" i="19"/>
  <c r="AC7" i="19"/>
  <c r="AA7" i="19"/>
  <c r="Z7" i="19"/>
  <c r="Y7" i="19"/>
  <c r="V7" i="19"/>
  <c r="T7" i="19"/>
  <c r="S7" i="19"/>
  <c r="R7" i="19"/>
  <c r="Q7" i="19"/>
  <c r="P7" i="19"/>
  <c r="N7" i="19"/>
  <c r="BK6" i="19"/>
  <c r="BF6" i="19"/>
  <c r="BE6" i="19"/>
  <c r="BB6" i="19"/>
  <c r="AX6" i="19"/>
  <c r="AT6" i="19"/>
  <c r="AO6" i="19"/>
  <c r="AN6" i="19"/>
  <c r="AH6" i="19"/>
  <c r="AF6" i="19"/>
  <c r="AD6" i="19"/>
  <c r="AB6" i="19"/>
  <c r="Z6" i="19"/>
  <c r="X6" i="19"/>
  <c r="W6" i="19"/>
  <c r="U6" i="19"/>
  <c r="R6" i="19"/>
  <c r="O6" i="19"/>
  <c r="BK5" i="19"/>
  <c r="BF5" i="19"/>
  <c r="BE5" i="19"/>
  <c r="BB5" i="19"/>
  <c r="AX5" i="19"/>
  <c r="AT5" i="19"/>
  <c r="AO5" i="19"/>
  <c r="AN5" i="19"/>
  <c r="AH5" i="19"/>
  <c r="AF5" i="19"/>
  <c r="AD5" i="19"/>
  <c r="AB5" i="19"/>
  <c r="Z5" i="19"/>
  <c r="X5" i="19"/>
  <c r="W5" i="19"/>
  <c r="U5" i="19"/>
  <c r="R5" i="19"/>
  <c r="O5" i="19"/>
  <c r="BK4" i="19"/>
  <c r="BK7" i="19" s="1"/>
  <c r="BF4" i="19"/>
  <c r="BF7" i="19" s="1"/>
  <c r="BE4" i="19"/>
  <c r="BE7" i="19" s="1"/>
  <c r="BB4" i="19"/>
  <c r="BB7" i="19" s="1"/>
  <c r="AX4" i="19"/>
  <c r="AT4" i="19"/>
  <c r="AT7" i="19" s="1"/>
  <c r="AO4" i="19"/>
  <c r="AO7" i="19" s="1"/>
  <c r="AN4" i="19"/>
  <c r="AN7" i="19" s="1"/>
  <c r="AH4" i="19"/>
  <c r="AF4" i="19"/>
  <c r="AF7" i="19" s="1"/>
  <c r="AD4" i="19"/>
  <c r="AB4" i="19"/>
  <c r="AB7" i="19" s="1"/>
  <c r="Z4" i="19"/>
  <c r="X4" i="19"/>
  <c r="X7" i="19" s="1"/>
  <c r="W4" i="19"/>
  <c r="W7" i="19" s="1"/>
  <c r="U4" i="19"/>
  <c r="U7" i="19" s="1"/>
  <c r="R4" i="19"/>
  <c r="O4" i="19"/>
  <c r="O7" i="19" s="1"/>
  <c r="BI66" i="18" l="1"/>
  <c r="BH66" i="18"/>
  <c r="BG66" i="18"/>
  <c r="BF66" i="18"/>
  <c r="BC66" i="18"/>
  <c r="BB66" i="18"/>
  <c r="AZ66" i="18"/>
  <c r="AY66" i="18"/>
  <c r="AW66" i="18"/>
  <c r="AV66" i="18"/>
  <c r="AT66" i="18"/>
  <c r="AS66" i="18"/>
  <c r="AQ66" i="18"/>
  <c r="AP66" i="18"/>
  <c r="AO66" i="18"/>
  <c r="AN66" i="18"/>
  <c r="AK66" i="18"/>
  <c r="AJ66" i="18"/>
  <c r="AI66" i="18"/>
  <c r="AH66" i="18"/>
  <c r="AF66" i="18"/>
  <c r="AE66" i="18"/>
  <c r="AD66" i="18"/>
  <c r="AC66" i="18"/>
  <c r="AA66" i="18"/>
  <c r="Y66" i="18"/>
  <c r="V66" i="18"/>
  <c r="T66" i="18"/>
  <c r="S66" i="18"/>
  <c r="Q66" i="18"/>
  <c r="P66" i="18"/>
  <c r="N66" i="18"/>
  <c r="BJ65" i="18"/>
  <c r="BE65" i="18"/>
  <c r="BD65" i="18"/>
  <c r="BA65" i="18"/>
  <c r="AX65" i="18"/>
  <c r="AU65" i="18"/>
  <c r="AR65" i="18"/>
  <c r="AM65" i="18"/>
  <c r="AL65" i="18"/>
  <c r="AG65" i="18"/>
  <c r="AB65" i="18"/>
  <c r="Z65" i="18"/>
  <c r="X65" i="18"/>
  <c r="W65" i="18"/>
  <c r="U65" i="18"/>
  <c r="R65" i="18"/>
  <c r="O65" i="18"/>
  <c r="BJ64" i="18"/>
  <c r="BE64" i="18"/>
  <c r="BD64" i="18"/>
  <c r="BA64" i="18"/>
  <c r="AX64" i="18"/>
  <c r="AU64" i="18"/>
  <c r="AR64" i="18"/>
  <c r="AM64" i="18"/>
  <c r="AL64" i="18"/>
  <c r="AG64" i="18"/>
  <c r="AB64" i="18"/>
  <c r="Z64" i="18"/>
  <c r="X64" i="18"/>
  <c r="W64" i="18"/>
  <c r="U64" i="18"/>
  <c r="R64" i="18"/>
  <c r="O64" i="18"/>
  <c r="BJ63" i="18"/>
  <c r="BE63" i="18"/>
  <c r="BD63" i="18"/>
  <c r="BA63" i="18"/>
  <c r="AX63" i="18"/>
  <c r="AU63" i="18"/>
  <c r="AR63" i="18"/>
  <c r="AM63" i="18"/>
  <c r="AL63" i="18"/>
  <c r="AG63" i="18"/>
  <c r="AB63" i="18"/>
  <c r="Z63" i="18"/>
  <c r="X63" i="18"/>
  <c r="W63" i="18"/>
  <c r="U63" i="18"/>
  <c r="R63" i="18"/>
  <c r="O63" i="18"/>
  <c r="BJ62" i="18"/>
  <c r="BE62" i="18"/>
  <c r="BD62" i="18"/>
  <c r="BA62" i="18"/>
  <c r="AX62" i="18"/>
  <c r="AU62" i="18"/>
  <c r="AR62" i="18"/>
  <c r="AM62" i="18"/>
  <c r="AL62" i="18"/>
  <c r="AG62" i="18"/>
  <c r="AB62" i="18"/>
  <c r="Z62" i="18"/>
  <c r="X62" i="18"/>
  <c r="W62" i="18"/>
  <c r="U62" i="18"/>
  <c r="R62" i="18"/>
  <c r="O62" i="18"/>
  <c r="BJ61" i="18"/>
  <c r="BE61" i="18"/>
  <c r="BD61" i="18"/>
  <c r="BA61" i="18"/>
  <c r="AX61" i="18"/>
  <c r="AU61" i="18"/>
  <c r="AR61" i="18"/>
  <c r="AM61" i="18"/>
  <c r="AL61" i="18"/>
  <c r="AG61" i="18"/>
  <c r="AB61" i="18"/>
  <c r="Z61" i="18"/>
  <c r="X61" i="18"/>
  <c r="W61" i="18"/>
  <c r="U61" i="18"/>
  <c r="R61" i="18"/>
  <c r="O61" i="18"/>
  <c r="BJ60" i="18"/>
  <c r="BE60" i="18"/>
  <c r="BD60" i="18"/>
  <c r="BA60" i="18"/>
  <c r="AX60" i="18"/>
  <c r="AU60" i="18"/>
  <c r="AR60" i="18"/>
  <c r="AM60" i="18"/>
  <c r="AL60" i="18"/>
  <c r="AG60" i="18"/>
  <c r="AB60" i="18"/>
  <c r="Z60" i="18"/>
  <c r="X60" i="18"/>
  <c r="W60" i="18"/>
  <c r="U60" i="18"/>
  <c r="R60" i="18"/>
  <c r="O60" i="18"/>
  <c r="BJ59" i="18"/>
  <c r="BE59" i="18"/>
  <c r="BD59" i="18"/>
  <c r="BA59" i="18"/>
  <c r="AX59" i="18"/>
  <c r="AU59" i="18"/>
  <c r="AR59" i="18"/>
  <c r="AM59" i="18"/>
  <c r="AL59" i="18"/>
  <c r="AG59" i="18"/>
  <c r="AB59" i="18"/>
  <c r="Z59" i="18"/>
  <c r="X59" i="18"/>
  <c r="W59" i="18"/>
  <c r="U59" i="18"/>
  <c r="R59" i="18"/>
  <c r="O59" i="18"/>
  <c r="BJ58" i="18"/>
  <c r="BE58" i="18"/>
  <c r="BD58" i="18"/>
  <c r="BA58" i="18"/>
  <c r="AX58" i="18"/>
  <c r="AU58" i="18"/>
  <c r="AR58" i="18"/>
  <c r="AM58" i="18"/>
  <c r="AL58" i="18"/>
  <c r="AG58" i="18"/>
  <c r="AB58" i="18"/>
  <c r="Z58" i="18"/>
  <c r="X58" i="18"/>
  <c r="W58" i="18"/>
  <c r="U58" i="18"/>
  <c r="R58" i="18"/>
  <c r="O58" i="18"/>
  <c r="BJ57" i="18"/>
  <c r="BE57" i="18"/>
  <c r="BD57" i="18"/>
  <c r="BA57" i="18"/>
  <c r="AX57" i="18"/>
  <c r="AU57" i="18"/>
  <c r="AR57" i="18"/>
  <c r="AM57" i="18"/>
  <c r="AL57" i="18"/>
  <c r="AG57" i="18"/>
  <c r="AB57" i="18"/>
  <c r="Z57" i="18"/>
  <c r="X57" i="18"/>
  <c r="W57" i="18"/>
  <c r="U57" i="18"/>
  <c r="R57" i="18"/>
  <c r="O57" i="18"/>
  <c r="BJ56" i="18"/>
  <c r="BE56" i="18"/>
  <c r="BD56" i="18"/>
  <c r="BA56" i="18"/>
  <c r="AX56" i="18"/>
  <c r="AU56" i="18"/>
  <c r="AR56" i="18"/>
  <c r="AM56" i="18"/>
  <c r="AL56" i="18"/>
  <c r="AG56" i="18"/>
  <c r="AB56" i="18"/>
  <c r="Z56" i="18"/>
  <c r="X56" i="18"/>
  <c r="W56" i="18"/>
  <c r="U56" i="18"/>
  <c r="R56" i="18"/>
  <c r="O56" i="18"/>
  <c r="BJ55" i="18"/>
  <c r="BE55" i="18"/>
  <c r="BD55" i="18"/>
  <c r="BA55" i="18"/>
  <c r="AX55" i="18"/>
  <c r="AU55" i="18"/>
  <c r="AR55" i="18"/>
  <c r="AM55" i="18"/>
  <c r="AL55" i="18"/>
  <c r="AG55" i="18"/>
  <c r="AB55" i="18"/>
  <c r="Z55" i="18"/>
  <c r="X55" i="18"/>
  <c r="W55" i="18"/>
  <c r="U55" i="18"/>
  <c r="R55" i="18"/>
  <c r="O55" i="18"/>
  <c r="BJ54" i="18"/>
  <c r="BE54" i="18"/>
  <c r="BD54" i="18"/>
  <c r="BA54" i="18"/>
  <c r="AX54" i="18"/>
  <c r="AU54" i="18"/>
  <c r="AR54" i="18"/>
  <c r="AM54" i="18"/>
  <c r="AL54" i="18"/>
  <c r="AG54" i="18"/>
  <c r="AB54" i="18"/>
  <c r="Z54" i="18"/>
  <c r="X54" i="18"/>
  <c r="W54" i="18"/>
  <c r="U54" i="18"/>
  <c r="R54" i="18"/>
  <c r="O54" i="18"/>
  <c r="BJ53" i="18"/>
  <c r="BE53" i="18"/>
  <c r="BD53" i="18"/>
  <c r="BA53" i="18"/>
  <c r="AX53" i="18"/>
  <c r="AU53" i="18"/>
  <c r="AR53" i="18"/>
  <c r="AM53" i="18"/>
  <c r="AL53" i="18"/>
  <c r="AG53" i="18"/>
  <c r="AB53" i="18"/>
  <c r="Z53" i="18"/>
  <c r="X53" i="18"/>
  <c r="W53" i="18"/>
  <c r="U53" i="18"/>
  <c r="R53" i="18"/>
  <c r="O53" i="18"/>
  <c r="BJ52" i="18"/>
  <c r="BE52" i="18"/>
  <c r="BD52" i="18"/>
  <c r="BA52" i="18"/>
  <c r="AX52" i="18"/>
  <c r="AU52" i="18"/>
  <c r="AR52" i="18"/>
  <c r="AM52" i="18"/>
  <c r="AL52" i="18"/>
  <c r="AG52" i="18"/>
  <c r="AB52" i="18"/>
  <c r="Z52" i="18"/>
  <c r="X52" i="18"/>
  <c r="W52" i="18"/>
  <c r="U52" i="18"/>
  <c r="R52" i="18"/>
  <c r="O52" i="18"/>
  <c r="BJ51" i="18"/>
  <c r="BE51" i="18"/>
  <c r="BD51" i="18"/>
  <c r="BA51" i="18"/>
  <c r="AX51" i="18"/>
  <c r="AU51" i="18"/>
  <c r="AR51" i="18"/>
  <c r="AM51" i="18"/>
  <c r="AL51" i="18"/>
  <c r="AG51" i="18"/>
  <c r="AB51" i="18"/>
  <c r="Z51" i="18"/>
  <c r="X51" i="18"/>
  <c r="W51" i="18"/>
  <c r="U51" i="18"/>
  <c r="R51" i="18"/>
  <c r="O51" i="18"/>
  <c r="BJ50" i="18"/>
  <c r="BE50" i="18"/>
  <c r="BD50" i="18"/>
  <c r="BA50" i="18"/>
  <c r="AX50" i="18"/>
  <c r="AU50" i="18"/>
  <c r="AR50" i="18"/>
  <c r="AM50" i="18"/>
  <c r="AL50" i="18"/>
  <c r="AG50" i="18"/>
  <c r="AB50" i="18"/>
  <c r="Z50" i="18"/>
  <c r="X50" i="18"/>
  <c r="W50" i="18"/>
  <c r="U50" i="18"/>
  <c r="R50" i="18"/>
  <c r="O50" i="18"/>
  <c r="BJ49" i="18"/>
  <c r="BE49" i="18"/>
  <c r="BD49" i="18"/>
  <c r="BA49" i="18"/>
  <c r="AX49" i="18"/>
  <c r="AU49" i="18"/>
  <c r="AR49" i="18"/>
  <c r="AM49" i="18"/>
  <c r="AL49" i="18"/>
  <c r="AG49" i="18"/>
  <c r="AB49" i="18"/>
  <c r="Z49" i="18"/>
  <c r="X49" i="18"/>
  <c r="W49" i="18"/>
  <c r="U49" i="18"/>
  <c r="R49" i="18"/>
  <c r="O49" i="18"/>
  <c r="BJ48" i="18"/>
  <c r="BE48" i="18"/>
  <c r="BD48" i="18"/>
  <c r="BA48" i="18"/>
  <c r="AX48" i="18"/>
  <c r="AU48" i="18"/>
  <c r="AR48" i="18"/>
  <c r="AM48" i="18"/>
  <c r="AL48" i="18"/>
  <c r="AG48" i="18"/>
  <c r="AB48" i="18"/>
  <c r="Z48" i="18"/>
  <c r="X48" i="18"/>
  <c r="W48" i="18"/>
  <c r="U48" i="18"/>
  <c r="R48" i="18"/>
  <c r="O48" i="18"/>
  <c r="BJ47" i="18"/>
  <c r="BE47" i="18"/>
  <c r="BD47" i="18"/>
  <c r="BA47" i="18"/>
  <c r="AX47" i="18"/>
  <c r="AU47" i="18"/>
  <c r="AR47" i="18"/>
  <c r="AM47" i="18"/>
  <c r="AL47" i="18"/>
  <c r="AG47" i="18"/>
  <c r="AB47" i="18"/>
  <c r="Z47" i="18"/>
  <c r="X47" i="18"/>
  <c r="W47" i="18"/>
  <c r="U47" i="18"/>
  <c r="R47" i="18"/>
  <c r="O47" i="18"/>
  <c r="BJ46" i="18"/>
  <c r="BE46" i="18"/>
  <c r="BD46" i="18"/>
  <c r="BA46" i="18"/>
  <c r="AX46" i="18"/>
  <c r="AU46" i="18"/>
  <c r="AR46" i="18"/>
  <c r="AM46" i="18"/>
  <c r="AL46" i="18"/>
  <c r="AG46" i="18"/>
  <c r="AB46" i="18"/>
  <c r="Z46" i="18"/>
  <c r="X46" i="18"/>
  <c r="W46" i="18"/>
  <c r="U46" i="18"/>
  <c r="R46" i="18"/>
  <c r="O46" i="18"/>
  <c r="BJ45" i="18"/>
  <c r="BE45" i="18"/>
  <c r="BD45" i="18"/>
  <c r="BA45" i="18"/>
  <c r="AX45" i="18"/>
  <c r="AU45" i="18"/>
  <c r="AR45" i="18"/>
  <c r="AM45" i="18"/>
  <c r="AL45" i="18"/>
  <c r="AG45" i="18"/>
  <c r="AB45" i="18"/>
  <c r="Z45" i="18"/>
  <c r="X45" i="18"/>
  <c r="W45" i="18"/>
  <c r="U45" i="18"/>
  <c r="R45" i="18"/>
  <c r="O45" i="18"/>
  <c r="BJ44" i="18"/>
  <c r="BE44" i="18"/>
  <c r="BD44" i="18"/>
  <c r="BA44" i="18"/>
  <c r="AX44" i="18"/>
  <c r="AU44" i="18"/>
  <c r="AR44" i="18"/>
  <c r="AM44" i="18"/>
  <c r="AL44" i="18"/>
  <c r="AG44" i="18"/>
  <c r="AB44" i="18"/>
  <c r="Z44" i="18"/>
  <c r="X44" i="18"/>
  <c r="W44" i="18"/>
  <c r="U44" i="18"/>
  <c r="R44" i="18"/>
  <c r="O44" i="18"/>
  <c r="BJ43" i="18"/>
  <c r="BE43" i="18"/>
  <c r="BD43" i="18"/>
  <c r="BA43" i="18"/>
  <c r="AX43" i="18"/>
  <c r="AU43" i="18"/>
  <c r="AR43" i="18"/>
  <c r="AM43" i="18"/>
  <c r="AL43" i="18"/>
  <c r="AG43" i="18"/>
  <c r="AB43" i="18"/>
  <c r="Z43" i="18"/>
  <c r="X43" i="18"/>
  <c r="W43" i="18"/>
  <c r="U43" i="18"/>
  <c r="R43" i="18"/>
  <c r="O43" i="18"/>
  <c r="BJ42" i="18"/>
  <c r="BE42" i="18"/>
  <c r="BD42" i="18"/>
  <c r="BA42" i="18"/>
  <c r="AX42" i="18"/>
  <c r="AU42" i="18"/>
  <c r="AR42" i="18"/>
  <c r="AM42" i="18"/>
  <c r="AL42" i="18"/>
  <c r="AG42" i="18"/>
  <c r="AB42" i="18"/>
  <c r="Z42" i="18"/>
  <c r="X42" i="18"/>
  <c r="W42" i="18"/>
  <c r="U42" i="18"/>
  <c r="R42" i="18"/>
  <c r="O42" i="18"/>
  <c r="BJ41" i="18"/>
  <c r="BE41" i="18"/>
  <c r="BD41" i="18"/>
  <c r="BA41" i="18"/>
  <c r="AX41" i="18"/>
  <c r="AU41" i="18"/>
  <c r="AR41" i="18"/>
  <c r="AM41" i="18"/>
  <c r="AL41" i="18"/>
  <c r="AG41" i="18"/>
  <c r="AB41" i="18"/>
  <c r="Z41" i="18"/>
  <c r="X41" i="18"/>
  <c r="W41" i="18"/>
  <c r="U41" i="18"/>
  <c r="R41" i="18"/>
  <c r="O41" i="18"/>
  <c r="BJ40" i="18"/>
  <c r="BE40" i="18"/>
  <c r="BD40" i="18"/>
  <c r="BA40" i="18"/>
  <c r="AX40" i="18"/>
  <c r="AU40" i="18"/>
  <c r="AR40" i="18"/>
  <c r="AM40" i="18"/>
  <c r="AL40" i="18"/>
  <c r="AG40" i="18"/>
  <c r="AB40" i="18"/>
  <c r="Z40" i="18"/>
  <c r="X40" i="18"/>
  <c r="W40" i="18"/>
  <c r="U40" i="18"/>
  <c r="R40" i="18"/>
  <c r="O40" i="18"/>
  <c r="BJ39" i="18"/>
  <c r="BE39" i="18"/>
  <c r="BD39" i="18"/>
  <c r="BA39" i="18"/>
  <c r="AX39" i="18"/>
  <c r="AU39" i="18"/>
  <c r="AR39" i="18"/>
  <c r="AM39" i="18"/>
  <c r="AL39" i="18"/>
  <c r="AG39" i="18"/>
  <c r="AB39" i="18"/>
  <c r="Z39" i="18"/>
  <c r="X39" i="18"/>
  <c r="W39" i="18"/>
  <c r="U39" i="18"/>
  <c r="R39" i="18"/>
  <c r="O39" i="18"/>
  <c r="BJ38" i="18"/>
  <c r="BE38" i="18"/>
  <c r="BD38" i="18"/>
  <c r="BA38" i="18"/>
  <c r="AX38" i="18"/>
  <c r="AU38" i="18"/>
  <c r="AR38" i="18"/>
  <c r="AM38" i="18"/>
  <c r="AL38" i="18"/>
  <c r="AG38" i="18"/>
  <c r="AB38" i="18"/>
  <c r="Z38" i="18"/>
  <c r="X38" i="18"/>
  <c r="W38" i="18"/>
  <c r="U38" i="18"/>
  <c r="R38" i="18"/>
  <c r="O38" i="18"/>
  <c r="BJ37" i="18"/>
  <c r="BE37" i="18"/>
  <c r="BD37" i="18"/>
  <c r="BA37" i="18"/>
  <c r="AX37" i="18"/>
  <c r="AU37" i="18"/>
  <c r="AR37" i="18"/>
  <c r="AM37" i="18"/>
  <c r="AL37" i="18"/>
  <c r="AG37" i="18"/>
  <c r="AB37" i="18"/>
  <c r="Z37" i="18"/>
  <c r="X37" i="18"/>
  <c r="W37" i="18"/>
  <c r="U37" i="18"/>
  <c r="R37" i="18"/>
  <c r="O37" i="18"/>
  <c r="BJ36" i="18"/>
  <c r="BE36" i="18"/>
  <c r="BD36" i="18"/>
  <c r="BA36" i="18"/>
  <c r="AX36" i="18"/>
  <c r="AU36" i="18"/>
  <c r="AR36" i="18"/>
  <c r="AM36" i="18"/>
  <c r="AL36" i="18"/>
  <c r="AG36" i="18"/>
  <c r="AB36" i="18"/>
  <c r="Z36" i="18"/>
  <c r="X36" i="18"/>
  <c r="W36" i="18"/>
  <c r="U36" i="18"/>
  <c r="R36" i="18"/>
  <c r="O36" i="18"/>
  <c r="BJ35" i="18"/>
  <c r="BE35" i="18"/>
  <c r="BD35" i="18"/>
  <c r="BA35" i="18"/>
  <c r="AX35" i="18"/>
  <c r="AU35" i="18"/>
  <c r="AR35" i="18"/>
  <c r="AM35" i="18"/>
  <c r="AL35" i="18"/>
  <c r="AG35" i="18"/>
  <c r="AB35" i="18"/>
  <c r="Z35" i="18"/>
  <c r="X35" i="18"/>
  <c r="W35" i="18"/>
  <c r="U35" i="18"/>
  <c r="R35" i="18"/>
  <c r="O35" i="18"/>
  <c r="BJ34" i="18"/>
  <c r="BE34" i="18"/>
  <c r="BD34" i="18"/>
  <c r="BA34" i="18"/>
  <c r="AX34" i="18"/>
  <c r="AU34" i="18"/>
  <c r="AR34" i="18"/>
  <c r="AM34" i="18"/>
  <c r="AL34" i="18"/>
  <c r="AG34" i="18"/>
  <c r="AB34" i="18"/>
  <c r="Z34" i="18"/>
  <c r="X34" i="18"/>
  <c r="W34" i="18"/>
  <c r="U34" i="18"/>
  <c r="R34" i="18"/>
  <c r="O34" i="18"/>
  <c r="BJ33" i="18"/>
  <c r="BE33" i="18"/>
  <c r="BD33" i="18"/>
  <c r="BA33" i="18"/>
  <c r="AX33" i="18"/>
  <c r="AU33" i="18"/>
  <c r="AR33" i="18"/>
  <c r="AM33" i="18"/>
  <c r="AL33" i="18"/>
  <c r="AG33" i="18"/>
  <c r="AB33" i="18"/>
  <c r="Z33" i="18"/>
  <c r="X33" i="18"/>
  <c r="W33" i="18"/>
  <c r="U33" i="18"/>
  <c r="R33" i="18"/>
  <c r="O33" i="18"/>
  <c r="BJ32" i="18"/>
  <c r="BE32" i="18"/>
  <c r="BD32" i="18"/>
  <c r="BA32" i="18"/>
  <c r="AX32" i="18"/>
  <c r="AU32" i="18"/>
  <c r="AR32" i="18"/>
  <c r="AM32" i="18"/>
  <c r="AL32" i="18"/>
  <c r="AG32" i="18"/>
  <c r="AB32" i="18"/>
  <c r="Z32" i="18"/>
  <c r="X32" i="18"/>
  <c r="W32" i="18"/>
  <c r="U32" i="18"/>
  <c r="R32" i="18"/>
  <c r="O32" i="18"/>
  <c r="BJ31" i="18"/>
  <c r="BE31" i="18"/>
  <c r="BD31" i="18"/>
  <c r="BA31" i="18"/>
  <c r="AX31" i="18"/>
  <c r="AU31" i="18"/>
  <c r="AR31" i="18"/>
  <c r="AM31" i="18"/>
  <c r="AL31" i="18"/>
  <c r="AG31" i="18"/>
  <c r="AB31" i="18"/>
  <c r="Z31" i="18"/>
  <c r="X31" i="18"/>
  <c r="W31" i="18"/>
  <c r="U31" i="18"/>
  <c r="R31" i="18"/>
  <c r="O31" i="18"/>
  <c r="BJ30" i="18"/>
  <c r="BE30" i="18"/>
  <c r="BD30" i="18"/>
  <c r="BA30" i="18"/>
  <c r="AX30" i="18"/>
  <c r="AU30" i="18"/>
  <c r="AR30" i="18"/>
  <c r="AM30" i="18"/>
  <c r="AL30" i="18"/>
  <c r="AG30" i="18"/>
  <c r="AB30" i="18"/>
  <c r="Z30" i="18"/>
  <c r="X30" i="18"/>
  <c r="W30" i="18"/>
  <c r="U30" i="18"/>
  <c r="R30" i="18"/>
  <c r="O30" i="18"/>
  <c r="BJ29" i="18"/>
  <c r="BE29" i="18"/>
  <c r="BD29" i="18"/>
  <c r="BA29" i="18"/>
  <c r="AX29" i="18"/>
  <c r="AU29" i="18"/>
  <c r="AR29" i="18"/>
  <c r="AM29" i="18"/>
  <c r="AL29" i="18"/>
  <c r="AG29" i="18"/>
  <c r="AB29" i="18"/>
  <c r="Z29" i="18"/>
  <c r="X29" i="18"/>
  <c r="W29" i="18"/>
  <c r="U29" i="18"/>
  <c r="R29" i="18"/>
  <c r="O29" i="18"/>
  <c r="BJ28" i="18"/>
  <c r="BE28" i="18"/>
  <c r="BD28" i="18"/>
  <c r="BA28" i="18"/>
  <c r="AX28" i="18"/>
  <c r="AU28" i="18"/>
  <c r="AR28" i="18"/>
  <c r="AM28" i="18"/>
  <c r="AL28" i="18"/>
  <c r="AG28" i="18"/>
  <c r="Z28" i="18"/>
  <c r="X28" i="18"/>
  <c r="W28" i="18"/>
  <c r="U28" i="18"/>
  <c r="R28" i="18"/>
  <c r="O28" i="18"/>
  <c r="BJ27" i="18"/>
  <c r="BE27" i="18"/>
  <c r="BD27" i="18"/>
  <c r="BA27" i="18"/>
  <c r="AX27" i="18"/>
  <c r="AU27" i="18"/>
  <c r="AR27" i="18"/>
  <c r="AM27" i="18"/>
  <c r="AL27" i="18"/>
  <c r="AG27" i="18"/>
  <c r="AB27" i="18"/>
  <c r="Z27" i="18"/>
  <c r="X27" i="18"/>
  <c r="W27" i="18"/>
  <c r="U27" i="18"/>
  <c r="R27" i="18"/>
  <c r="O27" i="18"/>
  <c r="BJ26" i="18"/>
  <c r="BE26" i="18"/>
  <c r="BD26" i="18"/>
  <c r="BA26" i="18"/>
  <c r="AX26" i="18"/>
  <c r="AU26" i="18"/>
  <c r="AR26" i="18"/>
  <c r="AM26" i="18"/>
  <c r="AL26" i="18"/>
  <c r="AG26" i="18"/>
  <c r="AB26" i="18"/>
  <c r="Z26" i="18"/>
  <c r="X26" i="18"/>
  <c r="W26" i="18"/>
  <c r="U26" i="18"/>
  <c r="R26" i="18"/>
  <c r="O26" i="18"/>
  <c r="BJ25" i="18"/>
  <c r="BE25" i="18"/>
  <c r="BD25" i="18"/>
  <c r="BA25" i="18"/>
  <c r="AX25" i="18"/>
  <c r="AU25" i="18"/>
  <c r="AR25" i="18"/>
  <c r="AM25" i="18"/>
  <c r="AL25" i="18"/>
  <c r="AG25" i="18"/>
  <c r="AB25" i="18"/>
  <c r="Z25" i="18"/>
  <c r="X25" i="18"/>
  <c r="W25" i="18"/>
  <c r="U25" i="18"/>
  <c r="R25" i="18"/>
  <c r="O25" i="18"/>
  <c r="BJ24" i="18"/>
  <c r="BE24" i="18"/>
  <c r="BD24" i="18"/>
  <c r="BA24" i="18"/>
  <c r="AX24" i="18"/>
  <c r="AU24" i="18"/>
  <c r="AR24" i="18"/>
  <c r="AM24" i="18"/>
  <c r="AL24" i="18"/>
  <c r="AG24" i="18"/>
  <c r="AB24" i="18"/>
  <c r="Z24" i="18"/>
  <c r="X24" i="18"/>
  <c r="W24" i="18"/>
  <c r="U24" i="18"/>
  <c r="R24" i="18"/>
  <c r="O24" i="18"/>
  <c r="BJ23" i="18"/>
  <c r="BE23" i="18"/>
  <c r="BD23" i="18"/>
  <c r="BA23" i="18"/>
  <c r="AX23" i="18"/>
  <c r="AU23" i="18"/>
  <c r="AR23" i="18"/>
  <c r="AM23" i="18"/>
  <c r="AL23" i="18"/>
  <c r="AG23" i="18"/>
  <c r="AB23" i="18"/>
  <c r="Z23" i="18"/>
  <c r="X23" i="18"/>
  <c r="W23" i="18"/>
  <c r="U23" i="18"/>
  <c r="R23" i="18"/>
  <c r="O23" i="18"/>
  <c r="BJ22" i="18"/>
  <c r="BE22" i="18"/>
  <c r="BD22" i="18"/>
  <c r="BA22" i="18"/>
  <c r="AX22" i="18"/>
  <c r="AU22" i="18"/>
  <c r="AR22" i="18"/>
  <c r="AM22" i="18"/>
  <c r="AL22" i="18"/>
  <c r="AG22" i="18"/>
  <c r="AB22" i="18"/>
  <c r="Z22" i="18"/>
  <c r="X22" i="18"/>
  <c r="W22" i="18"/>
  <c r="U22" i="18"/>
  <c r="R22" i="18"/>
  <c r="O22" i="18"/>
  <c r="BJ21" i="18"/>
  <c r="BE21" i="18"/>
  <c r="BD21" i="18"/>
  <c r="BA21" i="18"/>
  <c r="AX21" i="18"/>
  <c r="AU21" i="18"/>
  <c r="AR21" i="18"/>
  <c r="AM21" i="18"/>
  <c r="AL21" i="18"/>
  <c r="AG21" i="18"/>
  <c r="AB21" i="18"/>
  <c r="Z21" i="18"/>
  <c r="X21" i="18"/>
  <c r="W21" i="18"/>
  <c r="U21" i="18"/>
  <c r="R21" i="18"/>
  <c r="O21" i="18"/>
  <c r="BJ20" i="18"/>
  <c r="BE20" i="18"/>
  <c r="BD20" i="18"/>
  <c r="BA20" i="18"/>
  <c r="AX20" i="18"/>
  <c r="AU20" i="18"/>
  <c r="AR20" i="18"/>
  <c r="AM20" i="18"/>
  <c r="AL20" i="18"/>
  <c r="AG20" i="18"/>
  <c r="AB20" i="18"/>
  <c r="Z20" i="18"/>
  <c r="X20" i="18"/>
  <c r="W20" i="18"/>
  <c r="U20" i="18"/>
  <c r="R20" i="18"/>
  <c r="O20" i="18"/>
  <c r="BJ19" i="18"/>
  <c r="BE19" i="18"/>
  <c r="BD19" i="18"/>
  <c r="BA19" i="18"/>
  <c r="AX19" i="18"/>
  <c r="AU19" i="18"/>
  <c r="AR19" i="18"/>
  <c r="AM19" i="18"/>
  <c r="AL19" i="18"/>
  <c r="AG19" i="18"/>
  <c r="AB19" i="18"/>
  <c r="Z19" i="18"/>
  <c r="X19" i="18"/>
  <c r="W19" i="18"/>
  <c r="U19" i="18"/>
  <c r="R19" i="18"/>
  <c r="O19" i="18"/>
  <c r="BJ18" i="18"/>
  <c r="BE18" i="18"/>
  <c r="BD18" i="18"/>
  <c r="BA18" i="18"/>
  <c r="AX18" i="18"/>
  <c r="AU18" i="18"/>
  <c r="AR18" i="18"/>
  <c r="AM18" i="18"/>
  <c r="AL18" i="18"/>
  <c r="AG18" i="18"/>
  <c r="AB18" i="18"/>
  <c r="Z18" i="18"/>
  <c r="X18" i="18"/>
  <c r="W18" i="18"/>
  <c r="U18" i="18"/>
  <c r="R18" i="18"/>
  <c r="O18" i="18"/>
  <c r="BJ17" i="18"/>
  <c r="BE17" i="18"/>
  <c r="BD17" i="18"/>
  <c r="BA17" i="18"/>
  <c r="AX17" i="18"/>
  <c r="AU17" i="18"/>
  <c r="AR17" i="18"/>
  <c r="AM17" i="18"/>
  <c r="AL17" i="18"/>
  <c r="AG17" i="18"/>
  <c r="AB17" i="18"/>
  <c r="Z17" i="18"/>
  <c r="X17" i="18"/>
  <c r="W17" i="18"/>
  <c r="U17" i="18"/>
  <c r="R17" i="18"/>
  <c r="O17" i="18"/>
  <c r="BJ16" i="18"/>
  <c r="BE16" i="18"/>
  <c r="BD16" i="18"/>
  <c r="BA16" i="18"/>
  <c r="AX16" i="18"/>
  <c r="AU16" i="18"/>
  <c r="AR16" i="18"/>
  <c r="AM16" i="18"/>
  <c r="AL16" i="18"/>
  <c r="AG16" i="18"/>
  <c r="AB16" i="18"/>
  <c r="Z16" i="18"/>
  <c r="X16" i="18"/>
  <c r="W16" i="18"/>
  <c r="U16" i="18"/>
  <c r="R16" i="18"/>
  <c r="O16" i="18"/>
  <c r="BJ15" i="18"/>
  <c r="BE15" i="18"/>
  <c r="BD15" i="18"/>
  <c r="BA15" i="18"/>
  <c r="AX15" i="18"/>
  <c r="AU15" i="18"/>
  <c r="AR15" i="18"/>
  <c r="AM15" i="18"/>
  <c r="AL15" i="18"/>
  <c r="AG15" i="18"/>
  <c r="AB15" i="18"/>
  <c r="Z15" i="18"/>
  <c r="X15" i="18"/>
  <c r="W15" i="18"/>
  <c r="U15" i="18"/>
  <c r="R15" i="18"/>
  <c r="O15" i="18"/>
  <c r="BJ14" i="18"/>
  <c r="BE14" i="18"/>
  <c r="BD14" i="18"/>
  <c r="BA14" i="18"/>
  <c r="AX14" i="18"/>
  <c r="AU14" i="18"/>
  <c r="AR14" i="18"/>
  <c r="AM14" i="18"/>
  <c r="AL14" i="18"/>
  <c r="AG14" i="18"/>
  <c r="AB14" i="18"/>
  <c r="Z14" i="18"/>
  <c r="X14" i="18"/>
  <c r="W14" i="18"/>
  <c r="U14" i="18"/>
  <c r="R14" i="18"/>
  <c r="O14" i="18"/>
  <c r="BJ13" i="18"/>
  <c r="BE13" i="18"/>
  <c r="BD13" i="18"/>
  <c r="BA13" i="18"/>
  <c r="AX13" i="18"/>
  <c r="AU13" i="18"/>
  <c r="AR13" i="18"/>
  <c r="AM13" i="18"/>
  <c r="AL13" i="18"/>
  <c r="AG13" i="18"/>
  <c r="AB13" i="18"/>
  <c r="Z13" i="18"/>
  <c r="X13" i="18"/>
  <c r="W13" i="18"/>
  <c r="U13" i="18"/>
  <c r="R13" i="18"/>
  <c r="O13" i="18"/>
  <c r="BJ12" i="18"/>
  <c r="BE12" i="18"/>
  <c r="BD12" i="18"/>
  <c r="BA12" i="18"/>
  <c r="AX12" i="18"/>
  <c r="AU12" i="18"/>
  <c r="AR12" i="18"/>
  <c r="AM12" i="18"/>
  <c r="AL12" i="18"/>
  <c r="AG12" i="18"/>
  <c r="AB12" i="18"/>
  <c r="Z12" i="18"/>
  <c r="X12" i="18"/>
  <c r="W12" i="18"/>
  <c r="U12" i="18"/>
  <c r="R12" i="18"/>
  <c r="O12" i="18"/>
  <c r="BJ11" i="18"/>
  <c r="BE11" i="18"/>
  <c r="BD11" i="18"/>
  <c r="BA11" i="18"/>
  <c r="AX11" i="18"/>
  <c r="AU11" i="18"/>
  <c r="AR11" i="18"/>
  <c r="AM11" i="18"/>
  <c r="AL11" i="18"/>
  <c r="AG11" i="18"/>
  <c r="AB11" i="18"/>
  <c r="Z11" i="18"/>
  <c r="X11" i="18"/>
  <c r="W11" i="18"/>
  <c r="U11" i="18"/>
  <c r="R11" i="18"/>
  <c r="O11" i="18"/>
  <c r="BJ10" i="18"/>
  <c r="BE10" i="18"/>
  <c r="BD10" i="18"/>
  <c r="BA10" i="18"/>
  <c r="AX10" i="18"/>
  <c r="AU10" i="18"/>
  <c r="AR10" i="18"/>
  <c r="AM10" i="18"/>
  <c r="AL10" i="18"/>
  <c r="AG10" i="18"/>
  <c r="AB10" i="18"/>
  <c r="Z10" i="18"/>
  <c r="X10" i="18"/>
  <c r="W10" i="18"/>
  <c r="U10" i="18"/>
  <c r="R10" i="18"/>
  <c r="O10" i="18"/>
  <c r="BJ9" i="18"/>
  <c r="BE9" i="18"/>
  <c r="BD9" i="18"/>
  <c r="BA9" i="18"/>
  <c r="AX9" i="18"/>
  <c r="AU9" i="18"/>
  <c r="AR9" i="18"/>
  <c r="AM9" i="18"/>
  <c r="AL9" i="18"/>
  <c r="AG9" i="18"/>
  <c r="AB9" i="18"/>
  <c r="Z9" i="18"/>
  <c r="X9" i="18"/>
  <c r="W9" i="18"/>
  <c r="U9" i="18"/>
  <c r="R9" i="18"/>
  <c r="O9" i="18"/>
  <c r="BJ8" i="18"/>
  <c r="BE8" i="18"/>
  <c r="BD8" i="18"/>
  <c r="BA8" i="18"/>
  <c r="AX8" i="18"/>
  <c r="AU8" i="18"/>
  <c r="AR8" i="18"/>
  <c r="AM8" i="18"/>
  <c r="AL8" i="18"/>
  <c r="AG8" i="18"/>
  <c r="AB8" i="18"/>
  <c r="Z8" i="18"/>
  <c r="X8" i="18"/>
  <c r="W8" i="18"/>
  <c r="U8" i="18"/>
  <c r="R8" i="18"/>
  <c r="O8" i="18"/>
  <c r="BJ7" i="18"/>
  <c r="BE7" i="18"/>
  <c r="BD7" i="18"/>
  <c r="BA7" i="18"/>
  <c r="AX7" i="18"/>
  <c r="AU7" i="18"/>
  <c r="AR7" i="18"/>
  <c r="AM7" i="18"/>
  <c r="AL7" i="18"/>
  <c r="AG7" i="18"/>
  <c r="AB7" i="18"/>
  <c r="Z7" i="18"/>
  <c r="X7" i="18"/>
  <c r="W7" i="18"/>
  <c r="U7" i="18"/>
  <c r="R7" i="18"/>
  <c r="O7" i="18"/>
  <c r="BJ6" i="18"/>
  <c r="BE6" i="18"/>
  <c r="BD6" i="18"/>
  <c r="BA6" i="18"/>
  <c r="AX6" i="18"/>
  <c r="AU6" i="18"/>
  <c r="AR6" i="18"/>
  <c r="AM6" i="18"/>
  <c r="AL6" i="18"/>
  <c r="AG6" i="18"/>
  <c r="AB6" i="18"/>
  <c r="Z6" i="18"/>
  <c r="X6" i="18"/>
  <c r="W6" i="18"/>
  <c r="U6" i="18"/>
  <c r="R6" i="18"/>
  <c r="O6" i="18"/>
  <c r="BJ5" i="18"/>
  <c r="BE5" i="18"/>
  <c r="BE66" i="18" s="1"/>
  <c r="BD5" i="18"/>
  <c r="BA5" i="18"/>
  <c r="BA66" i="18" s="1"/>
  <c r="AX5" i="18"/>
  <c r="AU5" i="18"/>
  <c r="AU66" i="18" s="1"/>
  <c r="AR5" i="18"/>
  <c r="AM5" i="18"/>
  <c r="AM66" i="18" s="1"/>
  <c r="AL5" i="18"/>
  <c r="AG5" i="18"/>
  <c r="AG66" i="18" s="1"/>
  <c r="AB5" i="18"/>
  <c r="Z5" i="18"/>
  <c r="X5" i="18"/>
  <c r="W5" i="18"/>
  <c r="W66" i="18" s="1"/>
  <c r="U5" i="18"/>
  <c r="R5" i="18"/>
  <c r="O5" i="18"/>
  <c r="BJ4" i="18"/>
  <c r="BJ66" i="18" s="1"/>
  <c r="BE4" i="18"/>
  <c r="BD4" i="18"/>
  <c r="BD66" i="18" s="1"/>
  <c r="BA4" i="18"/>
  <c r="AX4" i="18"/>
  <c r="AX66" i="18" s="1"/>
  <c r="AU4" i="18"/>
  <c r="AR4" i="18"/>
  <c r="AR66" i="18" s="1"/>
  <c r="AM4" i="18"/>
  <c r="AL4" i="18"/>
  <c r="AL66" i="18" s="1"/>
  <c r="AG4" i="18"/>
  <c r="AB4" i="18"/>
  <c r="AB66" i="18" s="1"/>
  <c r="Z4" i="18"/>
  <c r="Z66" i="18" s="1"/>
  <c r="X4" i="18"/>
  <c r="X66" i="18" s="1"/>
  <c r="W4" i="18"/>
  <c r="U4" i="18"/>
  <c r="U66" i="18" s="1"/>
  <c r="R4" i="18"/>
  <c r="R66" i="18" s="1"/>
  <c r="O4" i="18"/>
  <c r="O66" i="18" s="1"/>
  <c r="BJ7" i="17" l="1"/>
  <c r="BI7" i="17"/>
  <c r="BH7" i="17"/>
  <c r="BG7" i="17"/>
  <c r="BD7" i="17"/>
  <c r="BC7" i="17"/>
  <c r="BA7" i="17"/>
  <c r="AZ7" i="17"/>
  <c r="AX7" i="17"/>
  <c r="AW7" i="17"/>
  <c r="AV7" i="17"/>
  <c r="AU7" i="17"/>
  <c r="AS7" i="17"/>
  <c r="AR7" i="17"/>
  <c r="AQ7" i="17"/>
  <c r="AP7" i="17"/>
  <c r="AM7" i="17"/>
  <c r="AL7" i="17"/>
  <c r="AK7" i="17"/>
  <c r="AI7" i="17"/>
  <c r="AH7" i="17"/>
  <c r="AF7" i="17"/>
  <c r="AE7" i="17"/>
  <c r="AC7" i="17"/>
  <c r="AB7" i="17"/>
  <c r="Z7" i="17"/>
  <c r="Y7" i="17"/>
  <c r="V7" i="17"/>
  <c r="T7" i="17"/>
  <c r="S7" i="17"/>
  <c r="R7" i="17"/>
  <c r="Q7" i="17"/>
  <c r="P7" i="17"/>
  <c r="N7" i="17"/>
  <c r="BK6" i="17"/>
  <c r="BF6" i="17"/>
  <c r="BE6" i="17"/>
  <c r="BB6" i="17"/>
  <c r="AY6" i="17"/>
  <c r="AT6" i="17"/>
  <c r="AO6" i="17"/>
  <c r="AN6" i="17"/>
  <c r="AL6" i="17"/>
  <c r="AJ6" i="17"/>
  <c r="AG6" i="17"/>
  <c r="AD6" i="17"/>
  <c r="AA6" i="17"/>
  <c r="X6" i="17"/>
  <c r="W6" i="17"/>
  <c r="U6" i="17"/>
  <c r="R6" i="17"/>
  <c r="O6" i="17"/>
  <c r="BK5" i="17"/>
  <c r="BF5" i="17"/>
  <c r="BE5" i="17"/>
  <c r="BB5" i="17"/>
  <c r="AY5" i="17"/>
  <c r="AT5" i="17"/>
  <c r="AO5" i="17"/>
  <c r="AN5" i="17"/>
  <c r="AL5" i="17"/>
  <c r="AJ5" i="17"/>
  <c r="AG5" i="17"/>
  <c r="AD5" i="17"/>
  <c r="AA5" i="17"/>
  <c r="X5" i="17"/>
  <c r="W5" i="17"/>
  <c r="U5" i="17"/>
  <c r="R5" i="17"/>
  <c r="O5" i="17"/>
  <c r="BK4" i="17"/>
  <c r="BK7" i="17" s="1"/>
  <c r="BF4" i="17"/>
  <c r="BF7" i="17" s="1"/>
  <c r="BE4" i="17"/>
  <c r="BE7" i="17" s="1"/>
  <c r="BB4" i="17"/>
  <c r="BB7" i="17" s="1"/>
  <c r="AY4" i="17"/>
  <c r="AY7" i="17" s="1"/>
  <c r="AT4" i="17"/>
  <c r="AT7" i="17" s="1"/>
  <c r="AO4" i="17"/>
  <c r="AO7" i="17" s="1"/>
  <c r="AN4" i="17"/>
  <c r="AN7" i="17" s="1"/>
  <c r="AL4" i="17"/>
  <c r="AJ4" i="17"/>
  <c r="AJ7" i="17" s="1"/>
  <c r="AG4" i="17"/>
  <c r="AG7" i="17" s="1"/>
  <c r="AD4" i="17"/>
  <c r="AD7" i="17" s="1"/>
  <c r="AA4" i="17"/>
  <c r="AA7" i="17" s="1"/>
  <c r="X4" i="17"/>
  <c r="X7" i="17" s="1"/>
  <c r="W4" i="17"/>
  <c r="W7" i="17" s="1"/>
  <c r="U4" i="17"/>
  <c r="U7" i="17" s="1"/>
  <c r="R4" i="17"/>
  <c r="O4" i="17"/>
  <c r="O7" i="17" s="1"/>
  <c r="AO20" i="16" l="1"/>
  <c r="AN20" i="16"/>
  <c r="AM20" i="16"/>
  <c r="AL20" i="16"/>
  <c r="AJ20" i="16"/>
  <c r="AI20" i="16"/>
  <c r="AH20" i="16"/>
  <c r="AG20" i="16"/>
  <c r="AF20" i="16"/>
  <c r="AD20" i="16"/>
  <c r="AC20" i="16"/>
  <c r="AB20" i="16"/>
  <c r="AA20" i="16"/>
  <c r="Z20" i="16"/>
  <c r="Y20" i="16"/>
  <c r="X20" i="16"/>
  <c r="W20" i="16"/>
  <c r="V20" i="16"/>
  <c r="U20" i="16"/>
  <c r="S20" i="16"/>
  <c r="R20" i="16"/>
  <c r="Q20" i="16"/>
  <c r="P20" i="16"/>
  <c r="O20" i="16"/>
  <c r="N20" i="16"/>
  <c r="L20" i="16"/>
  <c r="AP19" i="16"/>
  <c r="AK19" i="16"/>
  <c r="AE19" i="16"/>
  <c r="T19" i="16"/>
  <c r="M19" i="16"/>
  <c r="AP18" i="16"/>
  <c r="AK18" i="16"/>
  <c r="AE18" i="16"/>
  <c r="T18" i="16"/>
  <c r="M18" i="16"/>
  <c r="AP17" i="16"/>
  <c r="AK17" i="16"/>
  <c r="AE17" i="16"/>
  <c r="T17" i="16"/>
  <c r="M17" i="16"/>
  <c r="AP16" i="16"/>
  <c r="AK16" i="16"/>
  <c r="AE16" i="16"/>
  <c r="T16" i="16"/>
  <c r="M16" i="16"/>
  <c r="AP15" i="16"/>
  <c r="AK15" i="16"/>
  <c r="AE15" i="16"/>
  <c r="T15" i="16"/>
  <c r="M15" i="16"/>
  <c r="AP14" i="16"/>
  <c r="AK14" i="16"/>
  <c r="AE14" i="16"/>
  <c r="T14" i="16"/>
  <c r="M14" i="16"/>
  <c r="AP13" i="16"/>
  <c r="AK13" i="16"/>
  <c r="AE13" i="16"/>
  <c r="T13" i="16"/>
  <c r="M13" i="16"/>
  <c r="AP12" i="16"/>
  <c r="AK12" i="16"/>
  <c r="AE12" i="16"/>
  <c r="T12" i="16"/>
  <c r="M12" i="16"/>
  <c r="AP11" i="16"/>
  <c r="AK11" i="16"/>
  <c r="AE11" i="16"/>
  <c r="T11" i="16"/>
  <c r="M11" i="16"/>
  <c r="AP10" i="16"/>
  <c r="AK10" i="16"/>
  <c r="AE10" i="16"/>
  <c r="T10" i="16"/>
  <c r="M10" i="16"/>
  <c r="AP9" i="16"/>
  <c r="AK9" i="16"/>
  <c r="AE9" i="16"/>
  <c r="T9" i="16"/>
  <c r="M9" i="16"/>
  <c r="AP8" i="16"/>
  <c r="AK8" i="16"/>
  <c r="AE8" i="16"/>
  <c r="T8" i="16"/>
  <c r="M8" i="16"/>
  <c r="AP7" i="16"/>
  <c r="AK7" i="16"/>
  <c r="AE7" i="16"/>
  <c r="T7" i="16"/>
  <c r="M7" i="16"/>
  <c r="AP6" i="16"/>
  <c r="AK6" i="16"/>
  <c r="AE6" i="16"/>
  <c r="T6" i="16"/>
  <c r="M6" i="16"/>
  <c r="AP5" i="16"/>
  <c r="AK5" i="16"/>
  <c r="AE5" i="16"/>
  <c r="AE20" i="16" s="1"/>
  <c r="T5" i="16"/>
  <c r="M5" i="16"/>
  <c r="M20" i="16" s="1"/>
  <c r="AP4" i="16"/>
  <c r="AP20" i="16" s="1"/>
  <c r="AK4" i="16"/>
  <c r="AK20" i="16" s="1"/>
  <c r="AE4" i="16"/>
  <c r="T4" i="16"/>
  <c r="T20" i="16" s="1"/>
  <c r="M4" i="16"/>
  <c r="BJ6" i="15" l="1"/>
  <c r="BI6" i="15"/>
  <c r="BH6" i="15"/>
  <c r="BG6" i="15"/>
  <c r="BD6" i="15"/>
  <c r="BC6" i="15"/>
  <c r="BA6" i="15"/>
  <c r="AZ6" i="15"/>
  <c r="AY6" i="15"/>
  <c r="AW6" i="15"/>
  <c r="AV6" i="15"/>
  <c r="AU6" i="15"/>
  <c r="AS6" i="15"/>
  <c r="AR6" i="15"/>
  <c r="AQ6" i="15"/>
  <c r="AP6" i="15"/>
  <c r="AM6" i="15"/>
  <c r="AL6" i="15"/>
  <c r="AJ6" i="15"/>
  <c r="AH6" i="15"/>
  <c r="AF6" i="15"/>
  <c r="AE6" i="15"/>
  <c r="AC6" i="15"/>
  <c r="AB6" i="15"/>
  <c r="Z6" i="15"/>
  <c r="Y6" i="15"/>
  <c r="V6" i="15"/>
  <c r="T6" i="15"/>
  <c r="S6" i="15"/>
  <c r="Q6" i="15"/>
  <c r="P6" i="15"/>
  <c r="N6" i="15"/>
  <c r="BK5" i="15"/>
  <c r="BF5" i="15"/>
  <c r="BE5" i="15"/>
  <c r="BB5" i="15"/>
  <c r="AX5" i="15"/>
  <c r="AT5" i="15"/>
  <c r="AO5" i="15"/>
  <c r="AN5" i="15"/>
  <c r="AK5" i="15"/>
  <c r="AI5" i="15"/>
  <c r="AG5" i="15"/>
  <c r="AD5" i="15"/>
  <c r="AA5" i="15"/>
  <c r="X5" i="15"/>
  <c r="W5" i="15"/>
  <c r="U5" i="15"/>
  <c r="R5" i="15"/>
  <c r="O5" i="15"/>
  <c r="BK4" i="15"/>
  <c r="BK6" i="15" s="1"/>
  <c r="BF4" i="15"/>
  <c r="BF6" i="15" s="1"/>
  <c r="BE4" i="15"/>
  <c r="BE6" i="15" s="1"/>
  <c r="BB4" i="15"/>
  <c r="BB6" i="15" s="1"/>
  <c r="AX4" i="15"/>
  <c r="AX6" i="15" s="1"/>
  <c r="AT4" i="15"/>
  <c r="AT6" i="15" s="1"/>
  <c r="AO4" i="15"/>
  <c r="AO6" i="15" s="1"/>
  <c r="AN4" i="15"/>
  <c r="AN6" i="15" s="1"/>
  <c r="AK4" i="15"/>
  <c r="AK6" i="15" s="1"/>
  <c r="AI4" i="15"/>
  <c r="AI6" i="15" s="1"/>
  <c r="AG4" i="15"/>
  <c r="AG6" i="15" s="1"/>
  <c r="AD4" i="15"/>
  <c r="AD6" i="15" s="1"/>
  <c r="AA4" i="15"/>
  <c r="AA6" i="15" s="1"/>
  <c r="X4" i="15"/>
  <c r="X6" i="15" s="1"/>
  <c r="W4" i="15"/>
  <c r="W6" i="15" s="1"/>
  <c r="U4" i="15"/>
  <c r="U6" i="15" s="1"/>
  <c r="R4" i="15"/>
  <c r="R6" i="15" s="1"/>
  <c r="O4" i="15"/>
  <c r="O6" i="15" s="1"/>
  <c r="BJ7" i="14" l="1"/>
  <c r="BI7" i="14"/>
  <c r="BH7" i="14"/>
  <c r="BG7" i="14"/>
  <c r="BD7" i="14"/>
  <c r="BC7" i="14"/>
  <c r="BA7" i="14"/>
  <c r="AZ7" i="14"/>
  <c r="AY7" i="14"/>
  <c r="AW7" i="14"/>
  <c r="AV7" i="14"/>
  <c r="AU7" i="14"/>
  <c r="AT7" i="14"/>
  <c r="AS7" i="14"/>
  <c r="AQ7" i="14"/>
  <c r="AP7" i="14"/>
  <c r="AO7" i="14"/>
  <c r="AN7" i="14"/>
  <c r="AK7" i="14"/>
  <c r="AJ7" i="14"/>
  <c r="AH7" i="14"/>
  <c r="AG7" i="14"/>
  <c r="AF7" i="14"/>
  <c r="AD7" i="14"/>
  <c r="AC7" i="14"/>
  <c r="AB7" i="14"/>
  <c r="Z7" i="14"/>
  <c r="Y7" i="14"/>
  <c r="V7" i="14"/>
  <c r="T7" i="14"/>
  <c r="S7" i="14"/>
  <c r="R7" i="14"/>
  <c r="Q7" i="14"/>
  <c r="P7" i="14"/>
  <c r="N7" i="14"/>
  <c r="BK6" i="14"/>
  <c r="BF6" i="14"/>
  <c r="BE6" i="14"/>
  <c r="BB6" i="14"/>
  <c r="AZ6" i="14"/>
  <c r="AX6" i="14"/>
  <c r="AT6" i="14"/>
  <c r="AR6" i="14"/>
  <c r="AM6" i="14"/>
  <c r="AL6" i="14"/>
  <c r="AI6" i="14"/>
  <c r="AE6" i="14"/>
  <c r="AA6" i="14"/>
  <c r="X6" i="14"/>
  <c r="W6" i="14"/>
  <c r="U6" i="14"/>
  <c r="R6" i="14"/>
  <c r="O6" i="14"/>
  <c r="BK5" i="14"/>
  <c r="BF5" i="14"/>
  <c r="BE5" i="14"/>
  <c r="BB5" i="14"/>
  <c r="AZ5" i="14"/>
  <c r="AX5" i="14"/>
  <c r="AT5" i="14"/>
  <c r="AR5" i="14"/>
  <c r="AM5" i="14"/>
  <c r="AL5" i="14"/>
  <c r="AI5" i="14"/>
  <c r="AE5" i="14"/>
  <c r="AA5" i="14"/>
  <c r="X5" i="14"/>
  <c r="W5" i="14"/>
  <c r="U5" i="14"/>
  <c r="R5" i="14"/>
  <c r="O5" i="14"/>
  <c r="BK4" i="14"/>
  <c r="BK7" i="14" s="1"/>
  <c r="BF4" i="14"/>
  <c r="BF7" i="14" s="1"/>
  <c r="BE4" i="14"/>
  <c r="BE7" i="14" s="1"/>
  <c r="BB4" i="14"/>
  <c r="BB7" i="14" s="1"/>
  <c r="AZ4" i="14"/>
  <c r="AX4" i="14"/>
  <c r="AX7" i="14" s="1"/>
  <c r="AT4" i="14"/>
  <c r="AR4" i="14"/>
  <c r="AR7" i="14" s="1"/>
  <c r="AM4" i="14"/>
  <c r="AM7" i="14" s="1"/>
  <c r="AL4" i="14"/>
  <c r="AL7" i="14" s="1"/>
  <c r="AI4" i="14"/>
  <c r="AI7" i="14" s="1"/>
  <c r="AE4" i="14"/>
  <c r="AE7" i="14" s="1"/>
  <c r="AA4" i="14"/>
  <c r="AA7" i="14" s="1"/>
  <c r="X4" i="14"/>
  <c r="X7" i="14" s="1"/>
  <c r="W4" i="14"/>
  <c r="W7" i="14" s="1"/>
  <c r="U4" i="14"/>
  <c r="U7" i="14" s="1"/>
  <c r="R4" i="14"/>
  <c r="O4" i="14"/>
  <c r="O7" i="14" s="1"/>
  <c r="BI40" i="13" l="1"/>
  <c r="BH40" i="13"/>
  <c r="BG40" i="13"/>
  <c r="BF40" i="13"/>
  <c r="BC40" i="13"/>
  <c r="BB40" i="13"/>
  <c r="AZ40" i="13"/>
  <c r="AY40" i="13"/>
  <c r="AW40" i="13"/>
  <c r="AV40" i="13"/>
  <c r="AU40" i="13"/>
  <c r="AT40" i="13"/>
  <c r="AR40" i="13"/>
  <c r="AQ40" i="13"/>
  <c r="AP40" i="13"/>
  <c r="AO40" i="13"/>
  <c r="AL40" i="13"/>
  <c r="AK40" i="13"/>
  <c r="AI40" i="13"/>
  <c r="AH40" i="13"/>
  <c r="AF40" i="13"/>
  <c r="AE40" i="13"/>
  <c r="AC40" i="13"/>
  <c r="AB40" i="13"/>
  <c r="Z40" i="13"/>
  <c r="Y40" i="13"/>
  <c r="V40" i="13"/>
  <c r="T40" i="13"/>
  <c r="S40" i="13"/>
  <c r="Q40" i="13"/>
  <c r="P40" i="13"/>
  <c r="N40" i="13"/>
  <c r="BJ39" i="13"/>
  <c r="BE39" i="13"/>
  <c r="BD39" i="13"/>
  <c r="BA39" i="13"/>
  <c r="AX39" i="13"/>
  <c r="AS39" i="13"/>
  <c r="AN39" i="13"/>
  <c r="AM39" i="13"/>
  <c r="AJ39" i="13"/>
  <c r="AG39" i="13"/>
  <c r="AD39" i="13"/>
  <c r="AA39" i="13"/>
  <c r="X39" i="13"/>
  <c r="W39" i="13"/>
  <c r="U39" i="13"/>
  <c r="R39" i="13"/>
  <c r="O39" i="13"/>
  <c r="BJ38" i="13"/>
  <c r="BE38" i="13"/>
  <c r="BD38" i="13"/>
  <c r="BA38" i="13"/>
  <c r="AX38" i="13"/>
  <c r="AS38" i="13"/>
  <c r="AN38" i="13"/>
  <c r="AM38" i="13"/>
  <c r="AJ38" i="13"/>
  <c r="AG38" i="13"/>
  <c r="AD38" i="13"/>
  <c r="AA38" i="13"/>
  <c r="X38" i="13"/>
  <c r="W38" i="13"/>
  <c r="U38" i="13"/>
  <c r="R38" i="13"/>
  <c r="O38" i="13"/>
  <c r="BJ37" i="13"/>
  <c r="BE37" i="13"/>
  <c r="BD37" i="13"/>
  <c r="BA37" i="13"/>
  <c r="AX37" i="13"/>
  <c r="AS37" i="13"/>
  <c r="AN37" i="13"/>
  <c r="AM37" i="13"/>
  <c r="AJ37" i="13"/>
  <c r="AG37" i="13"/>
  <c r="AD37" i="13"/>
  <c r="AA37" i="13"/>
  <c r="X37" i="13"/>
  <c r="W37" i="13"/>
  <c r="U37" i="13"/>
  <c r="R37" i="13"/>
  <c r="O37" i="13"/>
  <c r="BJ36" i="13"/>
  <c r="BE36" i="13"/>
  <c r="BD36" i="13"/>
  <c r="BA36" i="13"/>
  <c r="AX36" i="13"/>
  <c r="AS36" i="13"/>
  <c r="AN36" i="13"/>
  <c r="AM36" i="13"/>
  <c r="AJ36" i="13"/>
  <c r="AG36" i="13"/>
  <c r="AD36" i="13"/>
  <c r="AA36" i="13"/>
  <c r="X36" i="13"/>
  <c r="W36" i="13"/>
  <c r="U36" i="13"/>
  <c r="R36" i="13"/>
  <c r="O36" i="13"/>
  <c r="BJ35" i="13"/>
  <c r="BE35" i="13"/>
  <c r="BD35" i="13"/>
  <c r="BA35" i="13"/>
  <c r="AX35" i="13"/>
  <c r="AS35" i="13"/>
  <c r="AN35" i="13"/>
  <c r="AM35" i="13"/>
  <c r="AJ35" i="13"/>
  <c r="AG35" i="13"/>
  <c r="AD35" i="13"/>
  <c r="AA35" i="13"/>
  <c r="X35" i="13"/>
  <c r="W35" i="13"/>
  <c r="U35" i="13"/>
  <c r="R35" i="13"/>
  <c r="O35" i="13"/>
  <c r="BJ34" i="13"/>
  <c r="BE34" i="13"/>
  <c r="BD34" i="13"/>
  <c r="BA34" i="13"/>
  <c r="AX34" i="13"/>
  <c r="AS34" i="13"/>
  <c r="AN34" i="13"/>
  <c r="AM34" i="13"/>
  <c r="AJ34" i="13"/>
  <c r="AG34" i="13"/>
  <c r="AD34" i="13"/>
  <c r="AA34" i="13"/>
  <c r="X34" i="13"/>
  <c r="W34" i="13"/>
  <c r="U34" i="13"/>
  <c r="R34" i="13"/>
  <c r="O34" i="13"/>
  <c r="BJ33" i="13"/>
  <c r="BE33" i="13"/>
  <c r="BD33" i="13"/>
  <c r="BA33" i="13"/>
  <c r="AX33" i="13"/>
  <c r="AS33" i="13"/>
  <c r="AN33" i="13"/>
  <c r="AM33" i="13"/>
  <c r="AJ33" i="13"/>
  <c r="AG33" i="13"/>
  <c r="AD33" i="13"/>
  <c r="AA33" i="13"/>
  <c r="X33" i="13"/>
  <c r="W33" i="13"/>
  <c r="U33" i="13"/>
  <c r="R33" i="13"/>
  <c r="O33" i="13"/>
  <c r="BJ32" i="13"/>
  <c r="BE32" i="13"/>
  <c r="BD32" i="13"/>
  <c r="BA32" i="13"/>
  <c r="AX32" i="13"/>
  <c r="AS32" i="13"/>
  <c r="AN32" i="13"/>
  <c r="AM32" i="13"/>
  <c r="AJ32" i="13"/>
  <c r="AG32" i="13"/>
  <c r="AD32" i="13"/>
  <c r="AA32" i="13"/>
  <c r="X32" i="13"/>
  <c r="W32" i="13"/>
  <c r="U32" i="13"/>
  <c r="R32" i="13"/>
  <c r="O32" i="13"/>
  <c r="BJ31" i="13"/>
  <c r="BE31" i="13"/>
  <c r="BD31" i="13"/>
  <c r="BA31" i="13"/>
  <c r="AX31" i="13"/>
  <c r="AS31" i="13"/>
  <c r="AN31" i="13"/>
  <c r="AM31" i="13"/>
  <c r="AJ31" i="13"/>
  <c r="AG31" i="13"/>
  <c r="AD31" i="13"/>
  <c r="AA31" i="13"/>
  <c r="X31" i="13"/>
  <c r="W31" i="13"/>
  <c r="U31" i="13"/>
  <c r="R31" i="13"/>
  <c r="O31" i="13"/>
  <c r="AN30" i="13"/>
  <c r="AM30" i="13"/>
  <c r="AJ30" i="13"/>
  <c r="AG30" i="13"/>
  <c r="AD30" i="13"/>
  <c r="AA30" i="13"/>
  <c r="X30" i="13"/>
  <c r="W30" i="13"/>
  <c r="U30" i="13"/>
  <c r="R30" i="13"/>
  <c r="O30" i="13"/>
  <c r="BJ29" i="13"/>
  <c r="BE29" i="13"/>
  <c r="BD29" i="13"/>
  <c r="BA29" i="13"/>
  <c r="AX29" i="13"/>
  <c r="AS29" i="13"/>
  <c r="AN29" i="13"/>
  <c r="AM29" i="13"/>
  <c r="AJ29" i="13"/>
  <c r="AG29" i="13"/>
  <c r="AD29" i="13"/>
  <c r="AA29" i="13"/>
  <c r="X29" i="13"/>
  <c r="W29" i="13"/>
  <c r="U29" i="13"/>
  <c r="R29" i="13"/>
  <c r="O29" i="13"/>
  <c r="BJ28" i="13"/>
  <c r="BE28" i="13"/>
  <c r="BD28" i="13"/>
  <c r="BA28" i="13"/>
  <c r="AX28" i="13"/>
  <c r="AS28" i="13"/>
  <c r="AN28" i="13"/>
  <c r="AM28" i="13"/>
  <c r="AJ28" i="13"/>
  <c r="AG28" i="13"/>
  <c r="AD28" i="13"/>
  <c r="AA28" i="13"/>
  <c r="X28" i="13"/>
  <c r="W28" i="13"/>
  <c r="U28" i="13"/>
  <c r="R28" i="13"/>
  <c r="O28" i="13"/>
  <c r="BJ27" i="13"/>
  <c r="BE27" i="13"/>
  <c r="BD27" i="13"/>
  <c r="BA27" i="13"/>
  <c r="AX27" i="13"/>
  <c r="AS27" i="13"/>
  <c r="AN27" i="13"/>
  <c r="AM27" i="13"/>
  <c r="AJ27" i="13"/>
  <c r="AG27" i="13"/>
  <c r="AD27" i="13"/>
  <c r="AA27" i="13"/>
  <c r="X27" i="13"/>
  <c r="W27" i="13"/>
  <c r="U27" i="13"/>
  <c r="R27" i="13"/>
  <c r="O27" i="13"/>
  <c r="BJ26" i="13"/>
  <c r="BE26" i="13"/>
  <c r="BD26" i="13"/>
  <c r="BA26" i="13"/>
  <c r="AX26" i="13"/>
  <c r="AS26" i="13"/>
  <c r="AN26" i="13"/>
  <c r="AM26" i="13"/>
  <c r="AJ26" i="13"/>
  <c r="AG26" i="13"/>
  <c r="AD26" i="13"/>
  <c r="AA26" i="13"/>
  <c r="X26" i="13"/>
  <c r="W26" i="13"/>
  <c r="U26" i="13"/>
  <c r="R26" i="13"/>
  <c r="O26" i="13"/>
  <c r="BJ25" i="13"/>
  <c r="BE25" i="13"/>
  <c r="BD25" i="13"/>
  <c r="BA25" i="13"/>
  <c r="AX25" i="13"/>
  <c r="AS25" i="13"/>
  <c r="AN25" i="13"/>
  <c r="AM25" i="13"/>
  <c r="AJ25" i="13"/>
  <c r="AG25" i="13"/>
  <c r="AD25" i="13"/>
  <c r="AA25" i="13"/>
  <c r="X25" i="13"/>
  <c r="W25" i="13"/>
  <c r="U25" i="13"/>
  <c r="R25" i="13"/>
  <c r="O25" i="13"/>
  <c r="BJ24" i="13"/>
  <c r="BE24" i="13"/>
  <c r="BD24" i="13"/>
  <c r="BA24" i="13"/>
  <c r="AX24" i="13"/>
  <c r="AS24" i="13"/>
  <c r="AN24" i="13"/>
  <c r="AM24" i="13"/>
  <c r="AJ24" i="13"/>
  <c r="AG24" i="13"/>
  <c r="AD24" i="13"/>
  <c r="AA24" i="13"/>
  <c r="X24" i="13"/>
  <c r="W24" i="13"/>
  <c r="U24" i="13"/>
  <c r="R24" i="13"/>
  <c r="O24" i="13"/>
  <c r="BJ23" i="13"/>
  <c r="BE23" i="13"/>
  <c r="BD23" i="13"/>
  <c r="BA23" i="13"/>
  <c r="AX23" i="13"/>
  <c r="AS23" i="13"/>
  <c r="AN23" i="13"/>
  <c r="AM23" i="13"/>
  <c r="AJ23" i="13"/>
  <c r="AG23" i="13"/>
  <c r="AD23" i="13"/>
  <c r="AA23" i="13"/>
  <c r="X23" i="13"/>
  <c r="W23" i="13"/>
  <c r="U23" i="13"/>
  <c r="R23" i="13"/>
  <c r="O23" i="13"/>
  <c r="BJ22" i="13"/>
  <c r="BE22" i="13"/>
  <c r="BD22" i="13"/>
  <c r="BA22" i="13"/>
  <c r="AX22" i="13"/>
  <c r="AS22" i="13"/>
  <c r="AN22" i="13"/>
  <c r="AM22" i="13"/>
  <c r="AJ22" i="13"/>
  <c r="AG22" i="13"/>
  <c r="AD22" i="13"/>
  <c r="AA22" i="13"/>
  <c r="X22" i="13"/>
  <c r="W22" i="13"/>
  <c r="U22" i="13"/>
  <c r="R22" i="13"/>
  <c r="O22" i="13"/>
  <c r="BJ21" i="13"/>
  <c r="BE21" i="13"/>
  <c r="BD21" i="13"/>
  <c r="BA21" i="13"/>
  <c r="AX21" i="13"/>
  <c r="AS21" i="13"/>
  <c r="AN21" i="13"/>
  <c r="AM21" i="13"/>
  <c r="AJ21" i="13"/>
  <c r="AG21" i="13"/>
  <c r="AD21" i="13"/>
  <c r="AA21" i="13"/>
  <c r="X21" i="13"/>
  <c r="W21" i="13"/>
  <c r="U21" i="13"/>
  <c r="R21" i="13"/>
  <c r="O21" i="13"/>
  <c r="BJ20" i="13"/>
  <c r="BE20" i="13"/>
  <c r="BD20" i="13"/>
  <c r="BA20" i="13"/>
  <c r="AX20" i="13"/>
  <c r="AS20" i="13"/>
  <c r="AN20" i="13"/>
  <c r="AM20" i="13"/>
  <c r="AJ20" i="13"/>
  <c r="AG20" i="13"/>
  <c r="AD20" i="13"/>
  <c r="AA20" i="13"/>
  <c r="X20" i="13"/>
  <c r="W20" i="13"/>
  <c r="U20" i="13"/>
  <c r="R20" i="13"/>
  <c r="O20" i="13"/>
  <c r="BJ19" i="13"/>
  <c r="BE19" i="13"/>
  <c r="BD19" i="13"/>
  <c r="BA19" i="13"/>
  <c r="AX19" i="13"/>
  <c r="AS19" i="13"/>
  <c r="AN19" i="13"/>
  <c r="AM19" i="13"/>
  <c r="AJ19" i="13"/>
  <c r="AG19" i="13"/>
  <c r="AD19" i="13"/>
  <c r="AA19" i="13"/>
  <c r="X19" i="13"/>
  <c r="W19" i="13"/>
  <c r="U19" i="13"/>
  <c r="R19" i="13"/>
  <c r="O19" i="13"/>
  <c r="BJ18" i="13"/>
  <c r="BE18" i="13"/>
  <c r="BD18" i="13"/>
  <c r="BA18" i="13"/>
  <c r="AX18" i="13"/>
  <c r="AS18" i="13"/>
  <c r="AN18" i="13"/>
  <c r="AM18" i="13"/>
  <c r="AJ18" i="13"/>
  <c r="AG18" i="13"/>
  <c r="AD18" i="13"/>
  <c r="AA18" i="13"/>
  <c r="X18" i="13"/>
  <c r="W18" i="13"/>
  <c r="U18" i="13"/>
  <c r="R18" i="13"/>
  <c r="O18" i="13"/>
  <c r="BJ17" i="13"/>
  <c r="BE17" i="13"/>
  <c r="BD17" i="13"/>
  <c r="BA17" i="13"/>
  <c r="AX17" i="13"/>
  <c r="AS17" i="13"/>
  <c r="AN17" i="13"/>
  <c r="AM17" i="13"/>
  <c r="AJ17" i="13"/>
  <c r="AG17" i="13"/>
  <c r="AD17" i="13"/>
  <c r="AA17" i="13"/>
  <c r="X17" i="13"/>
  <c r="W17" i="13"/>
  <c r="U17" i="13"/>
  <c r="R17" i="13"/>
  <c r="O17" i="13"/>
  <c r="BJ16" i="13"/>
  <c r="BE16" i="13"/>
  <c r="BD16" i="13"/>
  <c r="BA16" i="13"/>
  <c r="AX16" i="13"/>
  <c r="AS16" i="13"/>
  <c r="AN16" i="13"/>
  <c r="AM16" i="13"/>
  <c r="AJ16" i="13"/>
  <c r="AG16" i="13"/>
  <c r="AD16" i="13"/>
  <c r="AA16" i="13"/>
  <c r="X16" i="13"/>
  <c r="W16" i="13"/>
  <c r="U16" i="13"/>
  <c r="R16" i="13"/>
  <c r="O16" i="13"/>
  <c r="BJ15" i="13"/>
  <c r="BE15" i="13"/>
  <c r="BD15" i="13"/>
  <c r="BA15" i="13"/>
  <c r="AX15" i="13"/>
  <c r="AS15" i="13"/>
  <c r="AN15" i="13"/>
  <c r="AM15" i="13"/>
  <c r="AJ15" i="13"/>
  <c r="AG15" i="13"/>
  <c r="AD15" i="13"/>
  <c r="AA15" i="13"/>
  <c r="X15" i="13"/>
  <c r="W15" i="13"/>
  <c r="U15" i="13"/>
  <c r="R15" i="13"/>
  <c r="O15" i="13"/>
  <c r="BJ14" i="13"/>
  <c r="BE14" i="13"/>
  <c r="BD14" i="13"/>
  <c r="BA14" i="13"/>
  <c r="AX14" i="13"/>
  <c r="AS14" i="13"/>
  <c r="AN14" i="13"/>
  <c r="AM14" i="13"/>
  <c r="AJ14" i="13"/>
  <c r="AG14" i="13"/>
  <c r="AD14" i="13"/>
  <c r="AA14" i="13"/>
  <c r="X14" i="13"/>
  <c r="W14" i="13"/>
  <c r="U14" i="13"/>
  <c r="R14" i="13"/>
  <c r="O14" i="13"/>
  <c r="BJ13" i="13"/>
  <c r="BE13" i="13"/>
  <c r="BD13" i="13"/>
  <c r="BA13" i="13"/>
  <c r="AX13" i="13"/>
  <c r="AS13" i="13"/>
  <c r="AN13" i="13"/>
  <c r="AM13" i="13"/>
  <c r="AJ13" i="13"/>
  <c r="AG13" i="13"/>
  <c r="AD13" i="13"/>
  <c r="AA13" i="13"/>
  <c r="X13" i="13"/>
  <c r="W13" i="13"/>
  <c r="U13" i="13"/>
  <c r="R13" i="13"/>
  <c r="O13" i="13"/>
  <c r="BJ12" i="13"/>
  <c r="BE12" i="13"/>
  <c r="BD12" i="13"/>
  <c r="BA12" i="13"/>
  <c r="AX12" i="13"/>
  <c r="AS12" i="13"/>
  <c r="AN12" i="13"/>
  <c r="AM12" i="13"/>
  <c r="AJ12" i="13"/>
  <c r="AG12" i="13"/>
  <c r="AD12" i="13"/>
  <c r="AA12" i="13"/>
  <c r="X12" i="13"/>
  <c r="W12" i="13"/>
  <c r="U12" i="13"/>
  <c r="R12" i="13"/>
  <c r="O12" i="13"/>
  <c r="BJ11" i="13"/>
  <c r="BE11" i="13"/>
  <c r="BD11" i="13"/>
  <c r="BA11" i="13"/>
  <c r="AX11" i="13"/>
  <c r="AS11" i="13"/>
  <c r="AN11" i="13"/>
  <c r="AM11" i="13"/>
  <c r="AJ11" i="13"/>
  <c r="AG11" i="13"/>
  <c r="AD11" i="13"/>
  <c r="AA11" i="13"/>
  <c r="X11" i="13"/>
  <c r="W11" i="13"/>
  <c r="U11" i="13"/>
  <c r="R11" i="13"/>
  <c r="O11" i="13"/>
  <c r="BJ10" i="13"/>
  <c r="BE10" i="13"/>
  <c r="BD10" i="13"/>
  <c r="BA10" i="13"/>
  <c r="AX10" i="13"/>
  <c r="AS10" i="13"/>
  <c r="AN10" i="13"/>
  <c r="AM10" i="13"/>
  <c r="AJ10" i="13"/>
  <c r="AG10" i="13"/>
  <c r="AD10" i="13"/>
  <c r="AA10" i="13"/>
  <c r="X10" i="13"/>
  <c r="W10" i="13"/>
  <c r="U10" i="13"/>
  <c r="R10" i="13"/>
  <c r="O10" i="13"/>
  <c r="BJ9" i="13"/>
  <c r="BE9" i="13"/>
  <c r="BD9" i="13"/>
  <c r="BA9" i="13"/>
  <c r="AX9" i="13"/>
  <c r="AS9" i="13"/>
  <c r="AN9" i="13"/>
  <c r="AM9" i="13"/>
  <c r="AJ9" i="13"/>
  <c r="AG9" i="13"/>
  <c r="AD9" i="13"/>
  <c r="AA9" i="13"/>
  <c r="X9" i="13"/>
  <c r="W9" i="13"/>
  <c r="U9" i="13"/>
  <c r="R9" i="13"/>
  <c r="O9" i="13"/>
  <c r="BE8" i="13"/>
  <c r="AX8" i="13"/>
  <c r="AS8" i="13"/>
  <c r="AN8" i="13"/>
  <c r="AM8" i="13"/>
  <c r="AJ8" i="13"/>
  <c r="AG8" i="13"/>
  <c r="AD8" i="13"/>
  <c r="AA8" i="13"/>
  <c r="X8" i="13"/>
  <c r="W8" i="13"/>
  <c r="U8" i="13"/>
  <c r="R8" i="13"/>
  <c r="O8" i="13"/>
  <c r="BJ7" i="13"/>
  <c r="BE7" i="13"/>
  <c r="BD7" i="13"/>
  <c r="BA7" i="13"/>
  <c r="AX7" i="13"/>
  <c r="AS7" i="13"/>
  <c r="AN7" i="13"/>
  <c r="AM7" i="13"/>
  <c r="AJ7" i="13"/>
  <c r="AG7" i="13"/>
  <c r="AD7" i="13"/>
  <c r="AA7" i="13"/>
  <c r="X7" i="13"/>
  <c r="W7" i="13"/>
  <c r="U7" i="13"/>
  <c r="R7" i="13"/>
  <c r="O7" i="13"/>
  <c r="BJ6" i="13"/>
  <c r="BE6" i="13"/>
  <c r="BD6" i="13"/>
  <c r="BA6" i="13"/>
  <c r="AX6" i="13"/>
  <c r="AS6" i="13"/>
  <c r="AN6" i="13"/>
  <c r="AM6" i="13"/>
  <c r="AJ6" i="13"/>
  <c r="AG6" i="13"/>
  <c r="AD6" i="13"/>
  <c r="AA6" i="13"/>
  <c r="X6" i="13"/>
  <c r="W6" i="13"/>
  <c r="U6" i="13"/>
  <c r="R6" i="13"/>
  <c r="O6" i="13"/>
  <c r="BJ5" i="13"/>
  <c r="BE5" i="13"/>
  <c r="BE40" i="13" s="1"/>
  <c r="BD5" i="13"/>
  <c r="BA5" i="13"/>
  <c r="BA40" i="13" s="1"/>
  <c r="AX5" i="13"/>
  <c r="AS5" i="13"/>
  <c r="AS40" i="13" s="1"/>
  <c r="AN5" i="13"/>
  <c r="AM5" i="13"/>
  <c r="AM40" i="13" s="1"/>
  <c r="AJ5" i="13"/>
  <c r="AG5" i="13"/>
  <c r="AG40" i="13" s="1"/>
  <c r="AD5" i="13"/>
  <c r="AA5" i="13"/>
  <c r="AA40" i="13" s="1"/>
  <c r="X5" i="13"/>
  <c r="W5" i="13"/>
  <c r="W40" i="13" s="1"/>
  <c r="U5" i="13"/>
  <c r="R5" i="13"/>
  <c r="O5" i="13"/>
  <c r="BJ4" i="13"/>
  <c r="BJ40" i="13" s="1"/>
  <c r="BE4" i="13"/>
  <c r="BD4" i="13"/>
  <c r="BD40" i="13" s="1"/>
  <c r="BA4" i="13"/>
  <c r="AX4" i="13"/>
  <c r="AX40" i="13" s="1"/>
  <c r="AS4" i="13"/>
  <c r="AN4" i="13"/>
  <c r="AN40" i="13" s="1"/>
  <c r="AM4" i="13"/>
  <c r="AJ4" i="13"/>
  <c r="AJ40" i="13" s="1"/>
  <c r="AG4" i="13"/>
  <c r="AD4" i="13"/>
  <c r="AD40" i="13" s="1"/>
  <c r="AA4" i="13"/>
  <c r="X4" i="13"/>
  <c r="X40" i="13" s="1"/>
  <c r="W4" i="13"/>
  <c r="U4" i="13"/>
  <c r="U40" i="13" s="1"/>
  <c r="R4" i="13"/>
  <c r="R40" i="13" s="1"/>
  <c r="O4" i="13"/>
  <c r="O40" i="13" s="1"/>
  <c r="BH5" i="12" l="1"/>
  <c r="BG5" i="12"/>
  <c r="BF5" i="12"/>
  <c r="BE5" i="12"/>
  <c r="BB5" i="12"/>
  <c r="BA5" i="12"/>
  <c r="AY5" i="12"/>
  <c r="AX5" i="12"/>
  <c r="AV5" i="12"/>
  <c r="AU5" i="12"/>
  <c r="AT5" i="12"/>
  <c r="AS5" i="12"/>
  <c r="AQ5" i="12"/>
  <c r="AP5" i="12"/>
  <c r="AO5" i="12"/>
  <c r="AN5" i="12"/>
  <c r="AK5" i="12"/>
  <c r="AJ5" i="12"/>
  <c r="AH5" i="12"/>
  <c r="AG5" i="12"/>
  <c r="AE5" i="12"/>
  <c r="AD5" i="12"/>
  <c r="AB5" i="12"/>
  <c r="AA5" i="12"/>
  <c r="Z5" i="12"/>
  <c r="Y5" i="12"/>
  <c r="V5" i="12"/>
  <c r="U5" i="12"/>
  <c r="T5" i="12"/>
  <c r="S5" i="12"/>
  <c r="Q5" i="12"/>
  <c r="P5" i="12"/>
  <c r="O5" i="12"/>
  <c r="N5" i="12"/>
  <c r="BI4" i="12"/>
  <c r="BI5" i="12" s="1"/>
  <c r="BD4" i="12"/>
  <c r="BD5" i="12" s="1"/>
  <c r="BC4" i="12"/>
  <c r="BC5" i="12" s="1"/>
  <c r="AZ4" i="12"/>
  <c r="AZ5" i="12" s="1"/>
  <c r="AW4" i="12"/>
  <c r="AW5" i="12" s="1"/>
  <c r="AR4" i="12"/>
  <c r="AR5" i="12" s="1"/>
  <c r="AM4" i="12"/>
  <c r="AM5" i="12" s="1"/>
  <c r="AL4" i="12"/>
  <c r="AL5" i="12" s="1"/>
  <c r="AI4" i="12"/>
  <c r="AI5" i="12" s="1"/>
  <c r="AF4" i="12"/>
  <c r="AF5" i="12" s="1"/>
  <c r="AC4" i="12"/>
  <c r="AC5" i="12" s="1"/>
  <c r="X4" i="12"/>
  <c r="X5" i="12" s="1"/>
  <c r="W4" i="12"/>
  <c r="W5" i="12" s="1"/>
  <c r="U4" i="12"/>
  <c r="R4" i="12"/>
  <c r="R5" i="12" s="1"/>
  <c r="O4" i="12"/>
  <c r="BI8" i="11" l="1"/>
  <c r="BH8" i="11"/>
  <c r="BG8" i="11"/>
  <c r="BF8" i="11"/>
  <c r="BC8" i="11"/>
  <c r="BB8" i="11"/>
  <c r="AZ8" i="11"/>
  <c r="AX8" i="11"/>
  <c r="AW8" i="11"/>
  <c r="AV8" i="11"/>
  <c r="AT8" i="11"/>
  <c r="AS8" i="11"/>
  <c r="AQ8" i="11"/>
  <c r="AP8" i="11"/>
  <c r="AO8" i="11"/>
  <c r="AN8" i="11"/>
  <c r="AK8" i="11"/>
  <c r="AJ8" i="11"/>
  <c r="AH8" i="11"/>
  <c r="AG8" i="11"/>
  <c r="AE8" i="11"/>
  <c r="AD8" i="11"/>
  <c r="AB8" i="11"/>
  <c r="AA8" i="11"/>
  <c r="Z8" i="11"/>
  <c r="Y8" i="11"/>
  <c r="V8" i="11"/>
  <c r="T8" i="11"/>
  <c r="S8" i="11"/>
  <c r="Q8" i="11"/>
  <c r="P8" i="11"/>
  <c r="N8" i="11"/>
  <c r="BJ7" i="11"/>
  <c r="BE7" i="11"/>
  <c r="BD7" i="11"/>
  <c r="BA7" i="11"/>
  <c r="AY7" i="11"/>
  <c r="AU7" i="11"/>
  <c r="AR7" i="11"/>
  <c r="AM7" i="11"/>
  <c r="AL7" i="11"/>
  <c r="AI7" i="11"/>
  <c r="AF7" i="11"/>
  <c r="AC7" i="11"/>
  <c r="X7" i="11"/>
  <c r="W7" i="11"/>
  <c r="U7" i="11"/>
  <c r="R7" i="11"/>
  <c r="O7" i="11"/>
  <c r="BJ6" i="11"/>
  <c r="BE6" i="11"/>
  <c r="BD6" i="11"/>
  <c r="BA6" i="11"/>
  <c r="AY6" i="11"/>
  <c r="AU6" i="11"/>
  <c r="AR6" i="11"/>
  <c r="AM6" i="11"/>
  <c r="AL6" i="11"/>
  <c r="AI6" i="11"/>
  <c r="AF6" i="11"/>
  <c r="AC6" i="11"/>
  <c r="X6" i="11"/>
  <c r="W6" i="11"/>
  <c r="U6" i="11"/>
  <c r="R6" i="11"/>
  <c r="O6" i="11"/>
  <c r="BJ5" i="11"/>
  <c r="BE5" i="11"/>
  <c r="BD5" i="11"/>
  <c r="BA5" i="11"/>
  <c r="AY5" i="11"/>
  <c r="AY8" i="11" s="1"/>
  <c r="AU5" i="11"/>
  <c r="AR5" i="11"/>
  <c r="AM5" i="11"/>
  <c r="AL5" i="11"/>
  <c r="AI5" i="11"/>
  <c r="AF5" i="11"/>
  <c r="AC5" i="11"/>
  <c r="X5" i="11"/>
  <c r="W5" i="11"/>
  <c r="U5" i="11"/>
  <c r="U8" i="11" s="1"/>
  <c r="R5" i="11"/>
  <c r="O5" i="11"/>
  <c r="O8" i="11" s="1"/>
  <c r="BJ4" i="11"/>
  <c r="BJ8" i="11" s="1"/>
  <c r="BE4" i="11"/>
  <c r="BE8" i="11" s="1"/>
  <c r="BD4" i="11"/>
  <c r="BD8" i="11" s="1"/>
  <c r="BA4" i="11"/>
  <c r="BA8" i="11" s="1"/>
  <c r="AY4" i="11"/>
  <c r="AU4" i="11"/>
  <c r="AU8" i="11" s="1"/>
  <c r="AR4" i="11"/>
  <c r="AR8" i="11" s="1"/>
  <c r="AM4" i="11"/>
  <c r="AM8" i="11" s="1"/>
  <c r="AL4" i="11"/>
  <c r="AL8" i="11" s="1"/>
  <c r="AI4" i="11"/>
  <c r="AI8" i="11" s="1"/>
  <c r="AF4" i="11"/>
  <c r="AF8" i="11" s="1"/>
  <c r="AC4" i="11"/>
  <c r="AC8" i="11" s="1"/>
  <c r="X4" i="11"/>
  <c r="X8" i="11" s="1"/>
  <c r="W4" i="11"/>
  <c r="W8" i="11" s="1"/>
  <c r="U4" i="11"/>
  <c r="R4" i="11"/>
  <c r="R8" i="11" s="1"/>
  <c r="O4" i="11"/>
  <c r="AO7" i="10" l="1"/>
  <c r="AN7" i="10"/>
  <c r="AM7" i="10"/>
  <c r="AL7" i="10"/>
  <c r="AK7" i="10"/>
  <c r="AJ7" i="10"/>
  <c r="AI7" i="10"/>
  <c r="AH7" i="10"/>
  <c r="AG7" i="10"/>
  <c r="AF7" i="10"/>
  <c r="AD7" i="10"/>
  <c r="AC7" i="10"/>
  <c r="AB7" i="10"/>
  <c r="AA7" i="10"/>
  <c r="Z7" i="10"/>
  <c r="Y7" i="10"/>
  <c r="X7" i="10"/>
  <c r="W7" i="10"/>
  <c r="U7" i="10"/>
  <c r="T7" i="10"/>
  <c r="R7" i="10"/>
  <c r="Q7" i="10"/>
  <c r="P7" i="10"/>
  <c r="O7" i="10"/>
  <c r="N7" i="10"/>
  <c r="M7" i="10"/>
  <c r="L7" i="10"/>
  <c r="AP4" i="10"/>
  <c r="AP7" i="10" s="1"/>
  <c r="AK4" i="10"/>
  <c r="AE4" i="10"/>
  <c r="AE7" i="10" s="1"/>
  <c r="V4" i="10"/>
  <c r="V7" i="10" s="1"/>
  <c r="S4" i="10"/>
  <c r="S7" i="10" s="1"/>
  <c r="M4" i="10"/>
  <c r="AS34" i="9" l="1"/>
  <c r="AR34" i="9"/>
  <c r="AQ34" i="9"/>
  <c r="AP34" i="9"/>
  <c r="AO34" i="9"/>
  <c r="AN34" i="9"/>
  <c r="AM34" i="9"/>
  <c r="AL34" i="9"/>
  <c r="AK34" i="9"/>
  <c r="AJ34" i="9"/>
  <c r="AI34" i="9"/>
  <c r="AH34" i="9"/>
  <c r="AG34" i="9"/>
  <c r="AF34" i="9"/>
  <c r="AE34" i="9"/>
  <c r="AD34" i="9"/>
  <c r="AC34" i="9"/>
  <c r="AB34" i="9"/>
  <c r="AA34" i="9"/>
  <c r="Z34" i="9"/>
  <c r="Y34" i="9"/>
  <c r="W34" i="9"/>
  <c r="V34" i="9"/>
  <c r="U34" i="9"/>
  <c r="T34" i="9"/>
  <c r="S34" i="9"/>
  <c r="R34" i="9"/>
  <c r="Q34" i="9"/>
  <c r="P34" i="9"/>
  <c r="O34" i="9"/>
  <c r="N34" i="9"/>
  <c r="M34" i="9"/>
  <c r="L34" i="9"/>
  <c r="AT33" i="9"/>
  <c r="AO33" i="9"/>
  <c r="X33" i="9"/>
  <c r="M33" i="9"/>
  <c r="AT32" i="9"/>
  <c r="AO32" i="9"/>
  <c r="X32" i="9"/>
  <c r="M32" i="9"/>
  <c r="AT31" i="9"/>
  <c r="AO31" i="9"/>
  <c r="X31" i="9"/>
  <c r="M31" i="9"/>
  <c r="AT30" i="9"/>
  <c r="AO30" i="9"/>
  <c r="X30" i="9"/>
  <c r="M30" i="9"/>
  <c r="AT29" i="9"/>
  <c r="AO29" i="9"/>
  <c r="X29" i="9"/>
  <c r="M29" i="9"/>
  <c r="AT28" i="9"/>
  <c r="AO28" i="9"/>
  <c r="X28" i="9"/>
  <c r="M28" i="9"/>
  <c r="AT27" i="9"/>
  <c r="AO27" i="9"/>
  <c r="X27" i="9"/>
  <c r="M27" i="9"/>
  <c r="AT26" i="9"/>
  <c r="AO26" i="9"/>
  <c r="X26" i="9"/>
  <c r="M26" i="9"/>
  <c r="AT25" i="9"/>
  <c r="AO25" i="9"/>
  <c r="X25" i="9"/>
  <c r="M25" i="9"/>
  <c r="AT24" i="9"/>
  <c r="AO24" i="9"/>
  <c r="X24" i="9"/>
  <c r="M24" i="9"/>
  <c r="AT23" i="9"/>
  <c r="AO23" i="9"/>
  <c r="X23" i="9"/>
  <c r="M23" i="9"/>
  <c r="AT22" i="9"/>
  <c r="AO22" i="9"/>
  <c r="X22" i="9"/>
  <c r="M22" i="9"/>
  <c r="AT21" i="9"/>
  <c r="AO21" i="9"/>
  <c r="X21" i="9"/>
  <c r="M21" i="9"/>
  <c r="AT20" i="9"/>
  <c r="AO20" i="9"/>
  <c r="X20" i="9"/>
  <c r="M20" i="9"/>
  <c r="AT19" i="9"/>
  <c r="AO19" i="9"/>
  <c r="X19" i="9"/>
  <c r="M19" i="9"/>
  <c r="AT18" i="9"/>
  <c r="AO18" i="9"/>
  <c r="X18" i="9"/>
  <c r="M18" i="9"/>
  <c r="AT17" i="9"/>
  <c r="AO17" i="9"/>
  <c r="X17" i="9"/>
  <c r="M17" i="9"/>
  <c r="AT16" i="9"/>
  <c r="AO16" i="9"/>
  <c r="X16" i="9"/>
  <c r="M16" i="9"/>
  <c r="AT15" i="9"/>
  <c r="AO15" i="9"/>
  <c r="X15" i="9"/>
  <c r="M15" i="9"/>
  <c r="AT14" i="9"/>
  <c r="AO14" i="9"/>
  <c r="X14" i="9"/>
  <c r="M14" i="9"/>
  <c r="AT13" i="9"/>
  <c r="AO13" i="9"/>
  <c r="X13" i="9"/>
  <c r="M13" i="9"/>
  <c r="AT12" i="9"/>
  <c r="AO12" i="9"/>
  <c r="X12" i="9"/>
  <c r="M12" i="9"/>
  <c r="AT11" i="9"/>
  <c r="AO11" i="9"/>
  <c r="X11" i="9"/>
  <c r="M11" i="9"/>
  <c r="AT10" i="9"/>
  <c r="AO10" i="9"/>
  <c r="X10" i="9"/>
  <c r="M10" i="9"/>
  <c r="AT9" i="9"/>
  <c r="AO9" i="9"/>
  <c r="X9" i="9"/>
  <c r="M9" i="9"/>
  <c r="AT8" i="9"/>
  <c r="AO8" i="9"/>
  <c r="X8" i="9"/>
  <c r="M8" i="9"/>
  <c r="AT7" i="9"/>
  <c r="AO7" i="9"/>
  <c r="X7" i="9"/>
  <c r="M7" i="9"/>
  <c r="AT6" i="9"/>
  <c r="AO6" i="9"/>
  <c r="X6" i="9"/>
  <c r="M6" i="9"/>
  <c r="AT5" i="9"/>
  <c r="AO5" i="9"/>
  <c r="X5" i="9"/>
  <c r="M5" i="9"/>
  <c r="AT4" i="9"/>
  <c r="AO4" i="9"/>
  <c r="X4" i="9"/>
  <c r="M4" i="9"/>
  <c r="AT3" i="9"/>
  <c r="AT34" i="9" s="1"/>
  <c r="AO3" i="9"/>
  <c r="X3" i="9"/>
  <c r="X34" i="9" s="1"/>
  <c r="M3" i="9"/>
  <c r="BA14" i="8" l="1"/>
  <c r="AZ14" i="8"/>
  <c r="AY14" i="8"/>
  <c r="AX14" i="8"/>
  <c r="AW14" i="8"/>
  <c r="AV14" i="8"/>
  <c r="AU14" i="8"/>
  <c r="AT14" i="8"/>
  <c r="AQ14" i="8"/>
  <c r="AO14" i="8"/>
  <c r="AM14" i="8"/>
  <c r="AK14" i="8"/>
  <c r="AI14" i="8"/>
  <c r="AG14" i="8"/>
  <c r="AE14" i="8"/>
  <c r="AC14" i="8"/>
  <c r="AA14" i="8"/>
  <c r="Y14" i="8"/>
  <c r="W14" i="8"/>
  <c r="U14" i="8"/>
  <c r="S14" i="8"/>
  <c r="R14" i="8"/>
  <c r="Q14" i="8"/>
  <c r="P14" i="8"/>
  <c r="O14" i="8"/>
  <c r="M14" i="8"/>
  <c r="BB13" i="8"/>
  <c r="AS13" i="8"/>
  <c r="AR13" i="8"/>
  <c r="AP13" i="8"/>
  <c r="AN13" i="8"/>
  <c r="AL13" i="8"/>
  <c r="AJ13" i="8"/>
  <c r="AH13" i="8"/>
  <c r="AF13" i="8"/>
  <c r="AD13" i="8"/>
  <c r="AB13" i="8"/>
  <c r="Z13" i="8"/>
  <c r="X13" i="8"/>
  <c r="V13" i="8"/>
  <c r="T13" i="8"/>
  <c r="N13" i="8"/>
  <c r="BB12" i="8"/>
  <c r="AS12" i="8"/>
  <c r="AR12" i="8"/>
  <c r="AP12" i="8"/>
  <c r="AN12" i="8"/>
  <c r="AL12" i="8"/>
  <c r="AJ12" i="8"/>
  <c r="AH12" i="8"/>
  <c r="AF12" i="8"/>
  <c r="AD12" i="8"/>
  <c r="AB12" i="8"/>
  <c r="Z12" i="8"/>
  <c r="X12" i="8"/>
  <c r="V12" i="8"/>
  <c r="T12" i="8"/>
  <c r="N12" i="8"/>
  <c r="BB11" i="8"/>
  <c r="AS11" i="8"/>
  <c r="AR11" i="8"/>
  <c r="AP11" i="8"/>
  <c r="AN11" i="8"/>
  <c r="AL11" i="8"/>
  <c r="AJ11" i="8"/>
  <c r="AH11" i="8"/>
  <c r="AF11" i="8"/>
  <c r="AD11" i="8"/>
  <c r="AB11" i="8"/>
  <c r="Z11" i="8"/>
  <c r="X11" i="8"/>
  <c r="V11" i="8"/>
  <c r="T11" i="8"/>
  <c r="N11" i="8"/>
  <c r="BB10" i="8"/>
  <c r="AS10" i="8"/>
  <c r="AR10" i="8"/>
  <c r="AP10" i="8"/>
  <c r="AN10" i="8"/>
  <c r="AL10" i="8"/>
  <c r="AJ10" i="8"/>
  <c r="AH10" i="8"/>
  <c r="AF10" i="8"/>
  <c r="AD10" i="8"/>
  <c r="AB10" i="8"/>
  <c r="Z10" i="8"/>
  <c r="X10" i="8"/>
  <c r="V10" i="8"/>
  <c r="T10" i="8"/>
  <c r="N10" i="8"/>
  <c r="BB9" i="8"/>
  <c r="AS9" i="8"/>
  <c r="AR9" i="8"/>
  <c r="AP9" i="8"/>
  <c r="AN9" i="8"/>
  <c r="AL9" i="8"/>
  <c r="AJ9" i="8"/>
  <c r="AH9" i="8"/>
  <c r="AF9" i="8"/>
  <c r="AD9" i="8"/>
  <c r="AB9" i="8"/>
  <c r="Z9" i="8"/>
  <c r="X9" i="8"/>
  <c r="V9" i="8"/>
  <c r="T9" i="8"/>
  <c r="N9" i="8"/>
  <c r="BB8" i="8"/>
  <c r="AS8" i="8"/>
  <c r="AR8" i="8"/>
  <c r="AP8" i="8"/>
  <c r="AN8" i="8"/>
  <c r="AL8" i="8"/>
  <c r="AJ8" i="8"/>
  <c r="AH8" i="8"/>
  <c r="AF8" i="8"/>
  <c r="AD8" i="8"/>
  <c r="AB8" i="8"/>
  <c r="Z8" i="8"/>
  <c r="X8" i="8"/>
  <c r="V8" i="8"/>
  <c r="T8" i="8"/>
  <c r="N8" i="8"/>
  <c r="BB7" i="8"/>
  <c r="AS7" i="8"/>
  <c r="AR7" i="8"/>
  <c r="AP7" i="8"/>
  <c r="AN7" i="8"/>
  <c r="AL7" i="8"/>
  <c r="AJ7" i="8"/>
  <c r="AH7" i="8"/>
  <c r="AF7" i="8"/>
  <c r="AD7" i="8"/>
  <c r="AB7" i="8"/>
  <c r="Z7" i="8"/>
  <c r="X7" i="8"/>
  <c r="V7" i="8"/>
  <c r="T7" i="8"/>
  <c r="N7" i="8"/>
  <c r="BB6" i="8"/>
  <c r="AS6" i="8"/>
  <c r="AR6" i="8"/>
  <c r="AP6" i="8"/>
  <c r="AN6" i="8"/>
  <c r="AL6" i="8"/>
  <c r="AJ6" i="8"/>
  <c r="AH6" i="8"/>
  <c r="AF6" i="8"/>
  <c r="AD6" i="8"/>
  <c r="AB6" i="8"/>
  <c r="Z6" i="8"/>
  <c r="X6" i="8"/>
  <c r="V6" i="8"/>
  <c r="T6" i="8"/>
  <c r="N6" i="8"/>
  <c r="BB5" i="8"/>
  <c r="AS5" i="8"/>
  <c r="AR5" i="8"/>
  <c r="AP5" i="8"/>
  <c r="AN5" i="8"/>
  <c r="AL5" i="8"/>
  <c r="AJ5" i="8"/>
  <c r="AH5" i="8"/>
  <c r="AF5" i="8"/>
  <c r="AD5" i="8"/>
  <c r="AB5" i="8"/>
  <c r="Z5" i="8"/>
  <c r="X5" i="8"/>
  <c r="V5" i="8"/>
  <c r="T5" i="8"/>
  <c r="N5" i="8"/>
  <c r="BB4" i="8"/>
  <c r="BB14" i="8" s="1"/>
  <c r="AS4" i="8"/>
  <c r="AS14" i="8" s="1"/>
  <c r="AR4" i="8"/>
  <c r="AR14" i="8" s="1"/>
  <c r="AP4" i="8"/>
  <c r="AP14" i="8" s="1"/>
  <c r="AN4" i="8"/>
  <c r="AN14" i="8" s="1"/>
  <c r="AL4" i="8"/>
  <c r="AL14" i="8" s="1"/>
  <c r="AJ4" i="8"/>
  <c r="AJ14" i="8" s="1"/>
  <c r="AH4" i="8"/>
  <c r="AH14" i="8" s="1"/>
  <c r="AF4" i="8"/>
  <c r="AF14" i="8" s="1"/>
  <c r="AD4" i="8"/>
  <c r="AD14" i="8" s="1"/>
  <c r="AB4" i="8"/>
  <c r="AB14" i="8" s="1"/>
  <c r="Z4" i="8"/>
  <c r="Z14" i="8" s="1"/>
  <c r="X4" i="8"/>
  <c r="X14" i="8" s="1"/>
  <c r="V4" i="8"/>
  <c r="V14" i="8" s="1"/>
  <c r="T4" i="8"/>
  <c r="T14" i="8" s="1"/>
  <c r="N4" i="8"/>
  <c r="N14" i="8" s="1"/>
  <c r="AO5" i="7" l="1"/>
  <c r="AN5" i="7"/>
  <c r="AM5" i="7"/>
  <c r="AL5" i="7"/>
  <c r="AK5" i="7"/>
  <c r="AJ5" i="7"/>
  <c r="AI5" i="7"/>
  <c r="AH5" i="7"/>
  <c r="AG5" i="7"/>
  <c r="AF5" i="7"/>
  <c r="AD5" i="7"/>
  <c r="AC5" i="7"/>
  <c r="AB5" i="7"/>
  <c r="AA5" i="7"/>
  <c r="Z5" i="7"/>
  <c r="Y5" i="7"/>
  <c r="X5" i="7"/>
  <c r="W5" i="7"/>
  <c r="V5" i="7"/>
  <c r="U5" i="7"/>
  <c r="S5" i="7"/>
  <c r="R5" i="7"/>
  <c r="Q5" i="7"/>
  <c r="P5" i="7"/>
  <c r="O5" i="7"/>
  <c r="M5" i="7"/>
  <c r="AP4" i="7"/>
  <c r="AE4" i="7"/>
  <c r="T4" i="7"/>
  <c r="N4" i="7"/>
  <c r="AP3" i="7"/>
  <c r="AP5" i="7" s="1"/>
  <c r="AE3" i="7"/>
  <c r="AE5" i="7" s="1"/>
  <c r="T3" i="7"/>
  <c r="T5" i="7" s="1"/>
  <c r="N3" i="7"/>
  <c r="N5" i="7" s="1"/>
  <c r="AQ10" i="6" l="1"/>
  <c r="AP10" i="6"/>
  <c r="AO10" i="6"/>
  <c r="AN10" i="6"/>
  <c r="AM10" i="6"/>
  <c r="AK10" i="6"/>
  <c r="AJ10" i="6"/>
  <c r="AI10" i="6"/>
  <c r="AH10" i="6"/>
  <c r="AG10" i="6"/>
  <c r="AE10" i="6"/>
  <c r="AD10" i="6"/>
  <c r="AC10" i="6"/>
  <c r="AB10" i="6"/>
  <c r="AA10" i="6"/>
  <c r="Y10" i="6"/>
  <c r="X10" i="6"/>
  <c r="W10" i="6"/>
  <c r="V10" i="6"/>
  <c r="U10" i="6"/>
  <c r="S10" i="6"/>
  <c r="R10" i="6"/>
  <c r="Q10" i="6"/>
  <c r="P10" i="6"/>
  <c r="O10" i="6"/>
  <c r="M10" i="6"/>
  <c r="AR9" i="6"/>
  <c r="AL9" i="6"/>
  <c r="AF9" i="6"/>
  <c r="Z9" i="6"/>
  <c r="T9" i="6"/>
  <c r="N9" i="6"/>
  <c r="AR8" i="6"/>
  <c r="AL8" i="6"/>
  <c r="AF8" i="6"/>
  <c r="Z8" i="6"/>
  <c r="T8" i="6"/>
  <c r="N8" i="6"/>
  <c r="AR7" i="6"/>
  <c r="AL7" i="6"/>
  <c r="AF7" i="6"/>
  <c r="Z7" i="6"/>
  <c r="T7" i="6"/>
  <c r="N7" i="6"/>
  <c r="AR6" i="6"/>
  <c r="AL6" i="6"/>
  <c r="AF6" i="6"/>
  <c r="Z6" i="6"/>
  <c r="T6" i="6"/>
  <c r="N6" i="6"/>
  <c r="AR5" i="6"/>
  <c r="AL5" i="6"/>
  <c r="AF5" i="6"/>
  <c r="Z5" i="6"/>
  <c r="T5" i="6"/>
  <c r="N5" i="6"/>
  <c r="AR4" i="6"/>
  <c r="AL4" i="6"/>
  <c r="AF4" i="6"/>
  <c r="Z4" i="6"/>
  <c r="T4" i="6"/>
  <c r="N4" i="6"/>
  <c r="AR3" i="6"/>
  <c r="AR10" i="6" s="1"/>
  <c r="AL3" i="6"/>
  <c r="AL10" i="6" s="1"/>
  <c r="AF3" i="6"/>
  <c r="AF10" i="6" s="1"/>
  <c r="Z3" i="6"/>
  <c r="Z10" i="6" s="1"/>
  <c r="T3" i="6"/>
  <c r="T10" i="6" s="1"/>
  <c r="N3" i="6"/>
  <c r="N10" i="6" s="1"/>
  <c r="AO13" i="5" l="1"/>
  <c r="AN13" i="5"/>
  <c r="AM13" i="5"/>
  <c r="AL13" i="5"/>
  <c r="AK13" i="5"/>
  <c r="AJ13" i="5"/>
  <c r="AI13" i="5"/>
  <c r="AH13" i="5"/>
  <c r="AG13" i="5"/>
  <c r="AF13" i="5"/>
  <c r="AD13" i="5"/>
  <c r="AC13" i="5"/>
  <c r="AB13" i="5"/>
  <c r="AA13" i="5"/>
  <c r="Z13" i="5"/>
  <c r="Y13" i="5"/>
  <c r="X13" i="5"/>
  <c r="W13" i="5"/>
  <c r="V13" i="5"/>
  <c r="U13" i="5"/>
  <c r="S13" i="5"/>
  <c r="R13" i="5"/>
  <c r="Q13" i="5"/>
  <c r="P13" i="5"/>
  <c r="O13" i="5"/>
  <c r="M13" i="5"/>
  <c r="AP12" i="5"/>
  <c r="AE12" i="5"/>
  <c r="T12" i="5"/>
  <c r="N12" i="5"/>
  <c r="AP11" i="5"/>
  <c r="AE11" i="5"/>
  <c r="T11" i="5"/>
  <c r="N11" i="5"/>
  <c r="AP10" i="5"/>
  <c r="AE10" i="5"/>
  <c r="T10" i="5"/>
  <c r="N10" i="5"/>
  <c r="AP9" i="5"/>
  <c r="AE9" i="5"/>
  <c r="T9" i="5"/>
  <c r="N9" i="5"/>
  <c r="AP8" i="5"/>
  <c r="AE8" i="5"/>
  <c r="T8" i="5"/>
  <c r="N8" i="5"/>
  <c r="AP7" i="5"/>
  <c r="AE7" i="5"/>
  <c r="T7" i="5"/>
  <c r="N7" i="5"/>
  <c r="AP6" i="5"/>
  <c r="AE6" i="5"/>
  <c r="T6" i="5"/>
  <c r="N6" i="5"/>
  <c r="AP5" i="5"/>
  <c r="AE5" i="5"/>
  <c r="T5" i="5"/>
  <c r="N5" i="5"/>
  <c r="AP4" i="5"/>
  <c r="AE4" i="5"/>
  <c r="T4" i="5"/>
  <c r="N4" i="5"/>
  <c r="AP3" i="5"/>
  <c r="AP13" i="5" s="1"/>
  <c r="AE3" i="5"/>
  <c r="AE13" i="5" s="1"/>
  <c r="T3" i="5"/>
  <c r="T13" i="5" s="1"/>
  <c r="N3" i="5"/>
  <c r="N13" i="5" s="1"/>
  <c r="BA5" i="4" l="1"/>
  <c r="AZ5" i="4"/>
  <c r="AY5" i="4"/>
  <c r="AX5" i="4"/>
  <c r="AW5" i="4"/>
  <c r="AV5" i="4"/>
  <c r="AU5" i="4"/>
  <c r="AT5" i="4"/>
  <c r="AQ5" i="4"/>
  <c r="AO5" i="4"/>
  <c r="AM5" i="4"/>
  <c r="AK5" i="4"/>
  <c r="AI5" i="4"/>
  <c r="AG5" i="4"/>
  <c r="AE5" i="4"/>
  <c r="AC5" i="4"/>
  <c r="AA5" i="4"/>
  <c r="Y5" i="4"/>
  <c r="W5" i="4"/>
  <c r="U5" i="4"/>
  <c r="S5" i="4"/>
  <c r="R5" i="4"/>
  <c r="Q5" i="4"/>
  <c r="P5" i="4"/>
  <c r="O5" i="4"/>
  <c r="M5" i="4"/>
  <c r="BB4" i="4"/>
  <c r="BB5" i="4" s="1"/>
  <c r="AS4" i="4"/>
  <c r="AS5" i="4" s="1"/>
  <c r="AR4" i="4"/>
  <c r="AR5" i="4" s="1"/>
  <c r="AP4" i="4"/>
  <c r="AP5" i="4" s="1"/>
  <c r="AN4" i="4"/>
  <c r="AN5" i="4" s="1"/>
  <c r="AL4" i="4"/>
  <c r="AL5" i="4" s="1"/>
  <c r="AJ4" i="4"/>
  <c r="AJ5" i="4" s="1"/>
  <c r="AH4" i="4"/>
  <c r="AH5" i="4" s="1"/>
  <c r="AF4" i="4"/>
  <c r="AF5" i="4" s="1"/>
  <c r="AD4" i="4"/>
  <c r="AD5" i="4" s="1"/>
  <c r="AB4" i="4"/>
  <c r="AB5" i="4" s="1"/>
  <c r="Z4" i="4"/>
  <c r="Z5" i="4" s="1"/>
  <c r="X4" i="4"/>
  <c r="X5" i="4" s="1"/>
  <c r="V4" i="4"/>
  <c r="V5" i="4" s="1"/>
  <c r="T4" i="4"/>
  <c r="T5" i="4" s="1"/>
  <c r="N4" i="4"/>
  <c r="N5" i="4" s="1"/>
  <c r="AR14" i="3" l="1"/>
  <c r="AQ14" i="3"/>
  <c r="AP14" i="3"/>
  <c r="AN14" i="3"/>
  <c r="AM14" i="3"/>
  <c r="AL14" i="3"/>
  <c r="AJ14" i="3"/>
  <c r="AI14" i="3"/>
  <c r="AH14" i="3"/>
  <c r="AF14" i="3"/>
  <c r="AE14" i="3"/>
  <c r="AD14" i="3"/>
  <c r="AB14" i="3"/>
  <c r="AA14" i="3"/>
  <c r="Z14" i="3"/>
  <c r="X14" i="3"/>
  <c r="W14" i="3"/>
  <c r="V14" i="3"/>
  <c r="U14" i="3"/>
  <c r="T14" i="3"/>
  <c r="S14" i="3"/>
  <c r="R14" i="3"/>
  <c r="Q14" i="3"/>
  <c r="P14" i="3"/>
  <c r="O14" i="3"/>
  <c r="N14" i="3"/>
  <c r="M14" i="3"/>
  <c r="AT13" i="3"/>
  <c r="AS13" i="3"/>
  <c r="AO13" i="3"/>
  <c r="AK13" i="3"/>
  <c r="AG13" i="3"/>
  <c r="AC13" i="3"/>
  <c r="Y13" i="3"/>
  <c r="N13" i="3"/>
  <c r="AT12" i="3"/>
  <c r="AS12" i="3"/>
  <c r="AO12" i="3"/>
  <c r="AK12" i="3"/>
  <c r="AG12" i="3"/>
  <c r="AC12" i="3"/>
  <c r="Y12" i="3"/>
  <c r="N12" i="3"/>
  <c r="AT11" i="3"/>
  <c r="AS11" i="3"/>
  <c r="AO11" i="3"/>
  <c r="AK11" i="3"/>
  <c r="AG11" i="3"/>
  <c r="AC11" i="3"/>
  <c r="Y11" i="3"/>
  <c r="N11" i="3"/>
  <c r="AT10" i="3"/>
  <c r="AS10" i="3"/>
  <c r="AO10" i="3"/>
  <c r="AK10" i="3"/>
  <c r="AG10" i="3"/>
  <c r="AC10" i="3"/>
  <c r="Y10" i="3"/>
  <c r="N10" i="3"/>
  <c r="AT9" i="3"/>
  <c r="AS9" i="3"/>
  <c r="AO9" i="3"/>
  <c r="AK9" i="3"/>
  <c r="AG9" i="3"/>
  <c r="AC9" i="3"/>
  <c r="Y9" i="3"/>
  <c r="N9" i="3"/>
  <c r="AT8" i="3"/>
  <c r="AS8" i="3"/>
  <c r="AO8" i="3"/>
  <c r="AK8" i="3"/>
  <c r="AG8" i="3"/>
  <c r="AC8" i="3"/>
  <c r="Y8" i="3"/>
  <c r="N8" i="3"/>
  <c r="AT7" i="3"/>
  <c r="AS7" i="3"/>
  <c r="AO7" i="3"/>
  <c r="AK7" i="3"/>
  <c r="AG7" i="3"/>
  <c r="AC7" i="3"/>
  <c r="Y7" i="3"/>
  <c r="N7" i="3"/>
  <c r="AT6" i="3"/>
  <c r="AS6" i="3"/>
  <c r="AO6" i="3"/>
  <c r="AK6" i="3"/>
  <c r="AG6" i="3"/>
  <c r="AC6" i="3"/>
  <c r="Y6" i="3"/>
  <c r="N6" i="3"/>
  <c r="AT5" i="3"/>
  <c r="AS5" i="3"/>
  <c r="AO5" i="3"/>
  <c r="AK5" i="3"/>
  <c r="AG5" i="3"/>
  <c r="AC5" i="3"/>
  <c r="Y5" i="3"/>
  <c r="N5" i="3"/>
  <c r="AT4" i="3"/>
  <c r="AT14" i="3" s="1"/>
  <c r="AS4" i="3"/>
  <c r="AS14" i="3" s="1"/>
  <c r="AO4" i="3"/>
  <c r="AO14" i="3" s="1"/>
  <c r="AK4" i="3"/>
  <c r="AK14" i="3" s="1"/>
  <c r="AG4" i="3"/>
  <c r="AG14" i="3" s="1"/>
  <c r="AC4" i="3"/>
  <c r="AC14" i="3" s="1"/>
  <c r="Y4" i="3"/>
  <c r="Y14" i="3" s="1"/>
  <c r="N4" i="3"/>
  <c r="AR7" i="2" l="1"/>
  <c r="AQ7" i="2"/>
  <c r="AP7" i="2"/>
  <c r="AO7" i="2"/>
  <c r="AN7" i="2"/>
  <c r="AM7" i="2"/>
  <c r="AL7" i="2"/>
  <c r="AJ7" i="2"/>
  <c r="AI7" i="2"/>
  <c r="AH7" i="2"/>
  <c r="AG7" i="2"/>
  <c r="AF7" i="2"/>
  <c r="AE7" i="2"/>
  <c r="AD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M7" i="2"/>
  <c r="AT6" i="2"/>
  <c r="AS6" i="2"/>
  <c r="AO6" i="2"/>
  <c r="AK6" i="2"/>
  <c r="AG6" i="2"/>
  <c r="AC6" i="2"/>
  <c r="Y6" i="2"/>
  <c r="N6" i="2"/>
  <c r="AT5" i="2"/>
  <c r="AS5" i="2"/>
  <c r="AO5" i="2"/>
  <c r="AK5" i="2"/>
  <c r="AG5" i="2"/>
  <c r="AC5" i="2"/>
  <c r="Y5" i="2"/>
  <c r="N5" i="2"/>
  <c r="AT4" i="2"/>
  <c r="AT7" i="2" s="1"/>
  <c r="AS4" i="2"/>
  <c r="AS7" i="2" s="1"/>
  <c r="AO4" i="2"/>
  <c r="AK4" i="2"/>
  <c r="AK7" i="2" s="1"/>
  <c r="AG4" i="2"/>
  <c r="AC4" i="2"/>
  <c r="AC7" i="2" s="1"/>
  <c r="Y4" i="2"/>
  <c r="N4" i="2"/>
  <c r="N7" i="2" s="1"/>
  <c r="AR5" i="1" l="1"/>
  <c r="AQ5" i="1"/>
  <c r="AP5" i="1"/>
  <c r="AO5" i="1"/>
  <c r="AN5" i="1"/>
  <c r="AM5" i="1"/>
  <c r="AL5" i="1"/>
  <c r="AJ5" i="1"/>
  <c r="AI5" i="1"/>
  <c r="AH5" i="1"/>
  <c r="AG5" i="1"/>
  <c r="AF5" i="1"/>
  <c r="AE5" i="1"/>
  <c r="AD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M5" i="1"/>
  <c r="AT4" i="1"/>
  <c r="AT5" i="1" s="1"/>
  <c r="AS4" i="1"/>
  <c r="AS5" i="1" s="1"/>
  <c r="AO4" i="1"/>
  <c r="AK4" i="1"/>
  <c r="AK5" i="1" s="1"/>
  <c r="AG4" i="1"/>
  <c r="AC4" i="1"/>
  <c r="AC5" i="1" s="1"/>
  <c r="Y4" i="1"/>
  <c r="N4" i="1"/>
  <c r="N5" i="1" s="1"/>
  <c r="A1" i="6"/>
</calcChain>
</file>

<file path=xl/sharedStrings.xml><?xml version="1.0" encoding="utf-8"?>
<sst xmlns="http://schemas.openxmlformats.org/spreadsheetml/2006/main" count="4478" uniqueCount="1196">
  <si>
    <t>Фамилия Имя Отчество</t>
  </si>
  <si>
    <t>Район</t>
  </si>
  <si>
    <t>Тип организации</t>
  </si>
  <si>
    <t>Образовательная организация</t>
  </si>
  <si>
    <t>Должность</t>
  </si>
  <si>
    <t>Квалификационная категория</t>
  </si>
  <si>
    <t>Общий стаж</t>
  </si>
  <si>
    <t>Педагогический стаж</t>
  </si>
  <si>
    <t>Основа обучения</t>
  </si>
  <si>
    <t>Тест начат</t>
  </si>
  <si>
    <t>Тест завершен</t>
  </si>
  <si>
    <t>Затраченное время</t>
  </si>
  <si>
    <t>Оценка в баллах/25</t>
  </si>
  <si>
    <t>Оценка в %/100,00</t>
  </si>
  <si>
    <t>НОРМАТИВНО-ПРАВОВЫЕ ВОПРОСЫ УПРАВЛЕНИЯ ОБРАЗОВАТЕЛЬНОЙ ОРГАНИЗАЦИЕЙ</t>
  </si>
  <si>
    <t>УПРАВЛЕНИЕ КАЧЕСТВОМ ОБРАЗОВАНИЯ</t>
  </si>
  <si>
    <t>Нормативно-правовые вопросы управления образовательной организацией</t>
  </si>
  <si>
    <t>Управление кадровыми ресурсами</t>
  </si>
  <si>
    <t>Управление учебно-материальными ресурсами</t>
  </si>
  <si>
    <t>Управление учебным и воспитательным процессом</t>
  </si>
  <si>
    <t>Управление образовательными результатами</t>
  </si>
  <si>
    <t>Управление информационно-методическими ресурсами</t>
  </si>
  <si>
    <t>Балл</t>
  </si>
  <si>
    <t>% успешности выполнения задания(ий)</t>
  </si>
  <si>
    <t>Талманов Андрей Львович</t>
  </si>
  <si>
    <t>Приволжский</t>
  </si>
  <si>
    <t>Школа</t>
  </si>
  <si>
    <t>Муниципальное автономное общеобразовательное учреждение «Гимназия №19» Приволжского района г. Казани/Казан шәһәре Идел буе районының “19нчы гимназия” муниципаль автономияле гомуми белем учреждениесе</t>
  </si>
  <si>
    <t>Директор</t>
  </si>
  <si>
    <t>Нет квалификационной категории</t>
  </si>
  <si>
    <t>28 лет</t>
  </si>
  <si>
    <t>4 года</t>
  </si>
  <si>
    <t>бюджетная основа</t>
  </si>
  <si>
    <t>1 ч. 35 мин.</t>
  </si>
  <si>
    <t>Общий средний результат по предметной области</t>
  </si>
  <si>
    <t>Современная концепция воспитания</t>
  </si>
  <si>
    <t>Психолого-педагогические и коммуникативные аспекты профессиональной деятельности</t>
  </si>
  <si>
    <t>Губанова Гульчачак Саубановна</t>
  </si>
  <si>
    <t>Муниципальное бюджетное общеобразовательное учреждение «Средняя общеобразовательная школа №42 имени Героя России Д.Р.Гилемханова» Приволжского района г. Казани</t>
  </si>
  <si>
    <t>Заместитель директора</t>
  </si>
  <si>
    <t>38</t>
  </si>
  <si>
    <t>25</t>
  </si>
  <si>
    <t>20 Сентябрь 2023  20:07</t>
  </si>
  <si>
    <t>20 Сентябрь 2023  20:21</t>
  </si>
  <si>
    <t>14 мин. 12 сек.</t>
  </si>
  <si>
    <t>-</t>
  </si>
  <si>
    <t>Курандо Светлана Александровна</t>
  </si>
  <si>
    <t>Муниципальное бюджетное общеобразовательное учреждение «Гимназия №52» Приволжского района города Казани</t>
  </si>
  <si>
    <t>Первая квалификационная категория</t>
  </si>
  <si>
    <t>33 года</t>
  </si>
  <si>
    <t>2 ч. 14 мин.</t>
  </si>
  <si>
    <t>Хайруллина Альфия Альфредовна</t>
  </si>
  <si>
    <t>Муниципальное бюджетное общеобразовательное учреждение "Средняя общеобразовательная русско-татарская школа №150" Приволжского района города Казани</t>
  </si>
  <si>
    <t>20 Сентябрь 2023  20:19</t>
  </si>
  <si>
    <t>20 Сентябрь 2023  20:38</t>
  </si>
  <si>
    <t>18 мин. 35 сек.</t>
  </si>
  <si>
    <t>Ахметбаева Резеда Рашитовна</t>
  </si>
  <si>
    <t>Муниципальное бюджетное общеобразовательное учреждение «Гимназия №18 с татарским языком обучения - «Галэм» Приволжского района г. Казани</t>
  </si>
  <si>
    <t>Высшая квалификационная категория</t>
  </si>
  <si>
    <t>3 года</t>
  </si>
  <si>
    <t>1 ч. 43 мин.</t>
  </si>
  <si>
    <t>Ахметзянова Гульсу Магсумовна</t>
  </si>
  <si>
    <t>24 года</t>
  </si>
  <si>
    <t>2 ч. 9 мин.</t>
  </si>
  <si>
    <t>Гайнутдинова Гузель Ильсуровна</t>
  </si>
  <si>
    <t>Муниципальное бюджетное общеобразовательное учреждение «Гимназия №21» Приволжского района г. Казани</t>
  </si>
  <si>
    <t>0 лет</t>
  </si>
  <si>
    <t>1 год</t>
  </si>
  <si>
    <t>Зимина Эльмира Вячеславовна</t>
  </si>
  <si>
    <t>Муниципальное автономное общеобразовательное учреждение «Гимназия №139 - Центр образования» Приволжского района г. Казани</t>
  </si>
  <si>
    <t>31 год</t>
  </si>
  <si>
    <t>20 ч. 1 мин.</t>
  </si>
  <si>
    <t>Исмагилова Эльмира Анасовна</t>
  </si>
  <si>
    <t>21 год</t>
  </si>
  <si>
    <t>1 ч. 22 мин.</t>
  </si>
  <si>
    <t>Мусина Эльмира Рафисовна</t>
  </si>
  <si>
    <t>Муниципальное бюджетное образовательное учреждение «Гимназия N40» Приволжского района г. Казани</t>
  </si>
  <si>
    <t>14 лет</t>
  </si>
  <si>
    <t>20 Сентябрь 2023  21:49</t>
  </si>
  <si>
    <t>20 Сентябрь 2023  23:18</t>
  </si>
  <si>
    <t>1 ч. 29 мин.</t>
  </si>
  <si>
    <t>Набиуллина Алина Рависовна</t>
  </si>
  <si>
    <t>МБОУ "Средняя общеобразовательная школа №88" Приволжского района г.Казани</t>
  </si>
  <si>
    <t>10 лет</t>
  </si>
  <si>
    <t>20 Сентябрь 2023  16:18</t>
  </si>
  <si>
    <t>20 Сентябрь 2023  16:44</t>
  </si>
  <si>
    <t>25 мин. 31 сек.</t>
  </si>
  <si>
    <t>Пагель Татьяна Вячеславовна</t>
  </si>
  <si>
    <t>Муниципальное бюджетное общеобразовательное учреждение «Средняя общеобразовательная русско-татарская школа №150» Приволжского района города Казани</t>
  </si>
  <si>
    <t>7 Сентябрь 2023  21:40</t>
  </si>
  <si>
    <t>7 Сентябрь 2023  22:11</t>
  </si>
  <si>
    <t>30 мин. 56 сек.</t>
  </si>
  <si>
    <t>Сагидуллина Ляйсан Рафисовна</t>
  </si>
  <si>
    <t>Муниципальное бюджетное общеобразовательное учреждение "Гимназия №40" Приволжского района г.Казани</t>
  </si>
  <si>
    <t>0 ч. 46 мин.</t>
  </si>
  <si>
    <t>Степанова Ольга Вячеславовна</t>
  </si>
  <si>
    <t>40 лет</t>
  </si>
  <si>
    <t>0 ч. 58 мин.</t>
  </si>
  <si>
    <t>Нормативно-правовой блок</t>
  </si>
  <si>
    <t>Методический блок</t>
  </si>
  <si>
    <t>Психолого-педагогические компетенции</t>
  </si>
  <si>
    <t>Современные нормативно-правовые основы образования</t>
  </si>
  <si>
    <t>Планирование и проведение учебных занятий. Базовый уровень</t>
  </si>
  <si>
    <t>Планирование и проведение учебных занятий. Повышенный уровень</t>
  </si>
  <si>
    <t>Планирование и проведение учебных занятий. Эффективный уровень</t>
  </si>
  <si>
    <t>Проектирование ситуаций для развития универсальных учебных действий. Базовый уровень</t>
  </si>
  <si>
    <t>Проектирование ситуаций для развития универсальных учебных действий. Повышенный уровень</t>
  </si>
  <si>
    <t>Проектирование ситуаций для развития универсальных учебных действий. Эффективный уровень</t>
  </si>
  <si>
    <t>Применение информационно-коммуникационных технологий</t>
  </si>
  <si>
    <t>Реализация современных, в том числе интерактивных, форм и методов воспитательной работы в урочной и во внеурочной деятельности</t>
  </si>
  <si>
    <t>Применение инструментария и методов диагностики и оценки показателей уровня и динамики развития ребенка с ограниченными возможностями здоровья</t>
  </si>
  <si>
    <t>Применение специальных технологий и методов, позволяющих проводить коррекционно-развивающую работу</t>
  </si>
  <si>
    <t>Разработка и реализация индивидуального образовательного маршрута, обучающегося с ограниченными возможностями здоровья совместно с другими участниками образовательного процесса</t>
  </si>
  <si>
    <t>Корректировка учебной деятельности исходя из данных мониторинга образовательных результатов с учетом индивидуального психического развития детей</t>
  </si>
  <si>
    <t>Знание психолого-педагогических технологий в профессиональной деятельности, необходимые для индивидуализации обучения, развития, воспитания, в том числе обучающихся с особыми образовательными потребностями</t>
  </si>
  <si>
    <t>Михеева Марина Валерьевна</t>
  </si>
  <si>
    <t>Детский сад</t>
  </si>
  <si>
    <t>Муниципальное бюджетное дошкольное образовательное учреждение «Детский сад №140 комбинированного вида» Приволжского района г.Казани</t>
  </si>
  <si>
    <t>Учитель-логопед</t>
  </si>
  <si>
    <t>25 лет</t>
  </si>
  <si>
    <t>9 лет</t>
  </si>
  <si>
    <t>1 ч. 25 мин.</t>
  </si>
  <si>
    <t>Информационно-библиотечное сопровождение учебно-воспитательного процесса</t>
  </si>
  <si>
    <t>Организационно-методическое обеспечение мероприятий по развитию читательской грамотности школьников</t>
  </si>
  <si>
    <t>Выйгетова Татьяна Николаевна</t>
  </si>
  <si>
    <t>МБОУ «Средняя общеобразовательная школа №82 с углубленным изучением отдельных предметов им.Р.Г.Хасановой» Приволжского района г. Казани</t>
  </si>
  <si>
    <t>Педагог-библиотекарь</t>
  </si>
  <si>
    <t>32 года</t>
  </si>
  <si>
    <t>30 лет</t>
  </si>
  <si>
    <t>0 ч. 45 мин.</t>
  </si>
  <si>
    <t>Кучина Людмила Викторовна</t>
  </si>
  <si>
    <t>Специализированный учебный научный центр – общеобразовательная школа-интернат «IT-лицей» федерального государственного автономного образовательного учреждения высшего образования «Казанский (Приволжский) федеральный университет»</t>
  </si>
  <si>
    <t>42 года</t>
  </si>
  <si>
    <t>0 ч. 34 мин.</t>
  </si>
  <si>
    <t>Минвалеева Ляля Габдулхаковна</t>
  </si>
  <si>
    <t>Муниципальное бюджетное общеобразовательное учреждение «Гимназия №6» Приволжского района г. Казани/Казан шәһәре Идел буе районының " 6 нчы Гимназия» муниципаль бюджет гомуми белем бирү учреждениесе</t>
  </si>
  <si>
    <t>41 год</t>
  </si>
  <si>
    <t>1 ч. 23 мин.</t>
  </si>
  <si>
    <t>Миннебаева Айсылу Миннизияновна</t>
  </si>
  <si>
    <t>0 ч. 50 мин.</t>
  </si>
  <si>
    <t>Пекарская Гульнур Адельшановна</t>
  </si>
  <si>
    <t>20 лет</t>
  </si>
  <si>
    <t>Сафина Зулайха Рашитовна</t>
  </si>
  <si>
    <t>Муниципальное бюджетное общеобразовательное учреждение «Татаро-английская гимназия №16» Приволжского района г. Казани</t>
  </si>
  <si>
    <t>7 лет</t>
  </si>
  <si>
    <t>3 ч. 4 мин.</t>
  </si>
  <si>
    <t>Сулейманова Наиля Рафаэлевна</t>
  </si>
  <si>
    <t>МБОУ «Средняя общеобразовательная школа №88» Приволжского района г. Казани</t>
  </si>
  <si>
    <t>2 ч. 17 мин.</t>
  </si>
  <si>
    <t>Усанова Валентина Ивановна</t>
  </si>
  <si>
    <t>53 года</t>
  </si>
  <si>
    <t>0 ч. 30 мин.</t>
  </si>
  <si>
    <t>Хисамиева Зульфия Рафаильевна</t>
  </si>
  <si>
    <t>8 ч. 34 мин.</t>
  </si>
  <si>
    <t>Шайдуллова Фания Каримулловна</t>
  </si>
  <si>
    <t>Муниципальное бюджетное общеобразовательное учреждение "Средняя общеобразовательная школа № 173" г. Казани</t>
  </si>
  <si>
    <t>13 ч. 1 мин.</t>
  </si>
  <si>
    <t>Психолого-педагогическое сопровождение реализации образовательных программ</t>
  </si>
  <si>
    <t>Психологическое консультирование субъектов образовательного процесса</t>
  </si>
  <si>
    <t>Коррекционно-развивающая работа с обучающимися</t>
  </si>
  <si>
    <t>Психолого-педагогическая помощь лицам с ограниченными возможностями здоровья</t>
  </si>
  <si>
    <t>Вафина Альбина Радиковна</t>
  </si>
  <si>
    <t>Муниципальное бюджетное образовательное учреждение "Школа 42 имени Героя России Д. р. Гилемханова"</t>
  </si>
  <si>
    <t>Педагог-психолог</t>
  </si>
  <si>
    <t>Первая квалификационная категория</t>
  </si>
  <si>
    <t>19 лет</t>
  </si>
  <si>
    <t>4</t>
  </si>
  <si>
    <t>20 Сентябрь 2023  14:02</t>
  </si>
  <si>
    <t>20 Сентябрь 2023  15:46</t>
  </si>
  <si>
    <t>Вафина Виктория Викторовна</t>
  </si>
  <si>
    <t>6 лет</t>
  </si>
  <si>
    <t>1 ч. 53 мин.</t>
  </si>
  <si>
    <t>Глазова Ольга Борисовна</t>
  </si>
  <si>
    <t>Гордеева Светлана Александровна</t>
  </si>
  <si>
    <t>МАДОУ "Детский сад № 161 комбинированного вида" Приволжского района г.Казани</t>
  </si>
  <si>
    <t>5 лет</t>
  </si>
  <si>
    <t>2 ч. 27 мин.</t>
  </si>
  <si>
    <t>Гуменюк Лилия Салимжановна</t>
  </si>
  <si>
    <t>19 ч. 54 мин.</t>
  </si>
  <si>
    <t>Шамкова Марина Викторовна</t>
  </si>
  <si>
    <t>Муниципальное бюджетное общеобразовательное учреждение «Лицей №83 - Центр образования» Приволжского района г. Казани</t>
  </si>
  <si>
    <t>37 лет</t>
  </si>
  <si>
    <t>7 ч. 9 мин.</t>
  </si>
  <si>
    <t>Юсупова Фаина Николаевна</t>
  </si>
  <si>
    <t>Муниципальное автономное дошкольное образовательное учреждение "Детский сад № 373 комбинированного вида" Приволжского района г.Казани/ Казан шәһәре Идел Буе районының "Катнаш төрдәге 373 нче балалар бакчасы" муниципаль автоном мәктәпкәчә белем бирү учреждениесе</t>
  </si>
  <si>
    <t>1 ч. 56 мин.</t>
  </si>
  <si>
    <t>Организация социально-педагогической поддержки обучающихся</t>
  </si>
  <si>
    <t>Психолого-педагогические, коммуникативные аспекты профессиональной деятельности</t>
  </si>
  <si>
    <t>Погодина Галина Федоровна</t>
  </si>
  <si>
    <t>Социальный педагог</t>
  </si>
  <si>
    <t>44 года</t>
  </si>
  <si>
    <t>7 ч. 44 мин.</t>
  </si>
  <si>
    <t>Салмова Татьяна Анатольевна</t>
  </si>
  <si>
    <t>20 Сентябрь 2023  13:45</t>
  </si>
  <si>
    <t>20 Сентябрь 2023  23:34</t>
  </si>
  <si>
    <t>9 час. 48 мин.</t>
  </si>
  <si>
    <t>Проектирование ситуаций для развития базовых учебных действий. Базовый уровень</t>
  </si>
  <si>
    <t>Проектирование ситуаций для развития базовых учебных действий. Повышенный уровень</t>
  </si>
  <si>
    <t>Проектирование ситуаций для развития базовых учебных действий. Эффективный уровень</t>
  </si>
  <si>
    <t>Применение инструментария и методов диагностики и оценки показателей уровня и динамики развития ребенка с ОВЗ</t>
  </si>
  <si>
    <t>Разработка и реализация индивидуального образовательного маршрута, обучающегося с ОВЗ совместно с другими участниками образовательного процесса</t>
  </si>
  <si>
    <t>Знание общих и специфических закономерностей психического развития лиц с ОВЗ, определяющих их особые образовательные потребности</t>
  </si>
  <si>
    <t>Гильмутдинова Халидя Якубовна</t>
  </si>
  <si>
    <t>Государственное бюджетное общеобразовательное учреждение "Казанская школа №76 для детей с ограниченными возможностями здоровья"/ "Сәламәтлек мөмкинлекләре чикләнгән балалар өчен 76нчы Казан мәктәбе" дәүләт бюджет гомуми белем учреждениесе</t>
  </si>
  <si>
    <t>Учитель-дефектолог (олигофренопедагог)</t>
  </si>
  <si>
    <t>38 лет</t>
  </si>
  <si>
    <t>3 ч. 11 мин.</t>
  </si>
  <si>
    <t>Жолобова Ольга Владимировна</t>
  </si>
  <si>
    <t>2 года</t>
  </si>
  <si>
    <t>Капкаева Нурия Хамзиновна</t>
  </si>
  <si>
    <t>47 лет</t>
  </si>
  <si>
    <t>16 ч. 23 мин.</t>
  </si>
  <si>
    <t>Кашапова Римма Габделмоталлаповна</t>
  </si>
  <si>
    <t>23 года</t>
  </si>
  <si>
    <t>0 ч. 20 мин.</t>
  </si>
  <si>
    <t>Миннебаева Зиля Зиннатовна</t>
  </si>
  <si>
    <t>26 лет</t>
  </si>
  <si>
    <t>3 ч. 37 мин.</t>
  </si>
  <si>
    <t>Мифтахова Кадрия Камиловна</t>
  </si>
  <si>
    <t>2 ч. 5 мин.</t>
  </si>
  <si>
    <t>Муллина Светлана Владимировна</t>
  </si>
  <si>
    <t>0 ч. 37 мин.</t>
  </si>
  <si>
    <t>Попова Нина Николаевна</t>
  </si>
  <si>
    <t>34 года</t>
  </si>
  <si>
    <t>22 ч. 21 мин.</t>
  </si>
  <si>
    <t>Рахматуллин Марат Ильдусович</t>
  </si>
  <si>
    <t>35 лет</t>
  </si>
  <si>
    <t>Салимуллина Альфия Габдулбаровна</t>
  </si>
  <si>
    <t>57 лет</t>
  </si>
  <si>
    <t>1 ч. 24 мин.</t>
  </si>
  <si>
    <t>Адрес электронной почты</t>
  </si>
  <si>
    <t>Муниципальный район</t>
  </si>
  <si>
    <t>Состояние</t>
  </si>
  <si>
    <t>Завершено</t>
  </si>
  <si>
    <t>Оценка/30,00</t>
  </si>
  <si>
    <t>Процент успешности, %</t>
  </si>
  <si>
    <t>Теория и практика развития читательской грамотности школьников</t>
  </si>
  <si>
    <t>Организационно-методические умения учителя по развитию читательской грамотности</t>
  </si>
  <si>
    <t>Психолого-педагогические и коммуникативные компетенции</t>
  </si>
  <si>
    <t>В. 1 /0,00</t>
  </si>
  <si>
    <t>В. 2 /0,00</t>
  </si>
  <si>
    <t>В. 3 /0,00</t>
  </si>
  <si>
    <t>В. 4 /0,00</t>
  </si>
  <si>
    <t>В. 5 /0,00</t>
  </si>
  <si>
    <t>В. 6 /0,00</t>
  </si>
  <si>
    <t>В. 7 /1,00</t>
  </si>
  <si>
    <t>В. 8 /1,00</t>
  </si>
  <si>
    <t>В. 9 /1,00</t>
  </si>
  <si>
    <t>В. 10 /1,00</t>
  </si>
  <si>
    <t>В. 11 /1,00</t>
  </si>
  <si>
    <t>В. 12 /1,00</t>
  </si>
  <si>
    <t>В. 13 /1,00</t>
  </si>
  <si>
    <t>В. 14 /1,00</t>
  </si>
  <si>
    <t>В. 15 /1,00</t>
  </si>
  <si>
    <t>В. 16 /1,00</t>
  </si>
  <si>
    <t>В. 17 /1,00</t>
  </si>
  <si>
    <t>В. 18 /1,00</t>
  </si>
  <si>
    <t>В. 19 /1,00</t>
  </si>
  <si>
    <t>В. 20 /1,00</t>
  </si>
  <si>
    <t>В. 21 /1,00</t>
  </si>
  <si>
    <t>В. 22 /1,00</t>
  </si>
  <si>
    <t>В. 23 /1,00</t>
  </si>
  <si>
    <t>В. 24 /1,00</t>
  </si>
  <si>
    <t>В. 25 /1,00</t>
  </si>
  <si>
    <t>В. 26 /1,00</t>
  </si>
  <si>
    <t>В. 27 /1,00</t>
  </si>
  <si>
    <t>В. 28 /1,00</t>
  </si>
  <si>
    <t>В. 29 /1,00</t>
  </si>
  <si>
    <t>В. 30 /1,00</t>
  </si>
  <si>
    <t>Адылова Дилбар Абриковна</t>
  </si>
  <si>
    <t>4907001235@edu.tatar.ru</t>
  </si>
  <si>
    <t>Приволжский район г. Казани</t>
  </si>
  <si>
    <t>МБОУ "Гимназия №21" приволжский район</t>
  </si>
  <si>
    <t>28</t>
  </si>
  <si>
    <t>Завершенные</t>
  </si>
  <si>
    <t>13 Сентябрь 2023  15:13</t>
  </si>
  <si>
    <t>13 Сентябрь 2023  16:26</t>
  </si>
  <si>
    <t>1 ч. 13 мин.</t>
  </si>
  <si>
    <t>Акбарова Юлия Фаруковна</t>
  </si>
  <si>
    <t>4909003165@edu.tatar.ru</t>
  </si>
  <si>
    <t>МБОУ "Гимназия 40"</t>
  </si>
  <si>
    <t>13 Сентябрь 2023  20:00</t>
  </si>
  <si>
    <t>13 Сентябрь 2023  21:21</t>
  </si>
  <si>
    <t>1 ч. 21 мин.</t>
  </si>
  <si>
    <t>Амирова Диляра Рафиковна</t>
  </si>
  <si>
    <t>4907000154@edu.tatar.ru</t>
  </si>
  <si>
    <t>МБОУ "Гимназия №21"</t>
  </si>
  <si>
    <t>14 Сентябрь 2023  18:13</t>
  </si>
  <si>
    <t>14 Сентябрь 2023  20:23</t>
  </si>
  <si>
    <t>2 час. 10 мин.</t>
  </si>
  <si>
    <t>Ахмерова Гульсина Раучатовна</t>
  </si>
  <si>
    <t>4912005085@edu.tatar.ru</t>
  </si>
  <si>
    <t>Муниципальное бюджетное общеобразовательное учреждение "Средняя общеобразовательная татарско-русская школа № 48 с углубленным изучением отдельных предметов"</t>
  </si>
  <si>
    <t>16 Сентябрь 2023  12:10</t>
  </si>
  <si>
    <t>16 Сентябрь 2023  21:22</t>
  </si>
  <si>
    <t>9 час. 11 мин.</t>
  </si>
  <si>
    <t>Барсукова Татьяна Викторовна</t>
  </si>
  <si>
    <t>4909002875@edu.tatar.ru</t>
  </si>
  <si>
    <t>Муниципальное бюджетное общеобразовательное учреждение "Гимназия №40"</t>
  </si>
  <si>
    <t>33</t>
  </si>
  <si>
    <t>13 Сентябрь 2023  21:22</t>
  </si>
  <si>
    <t>13 Сентябрь 2023  22:55</t>
  </si>
  <si>
    <t>1 ч. 32 мин.</t>
  </si>
  <si>
    <t>Бухараева Рамиля Аглулловна</t>
  </si>
  <si>
    <t>4906004194@edu.tatar.ru</t>
  </si>
  <si>
    <t>МАОУ "Гимназия 19"</t>
  </si>
  <si>
    <t>42</t>
  </si>
  <si>
    <t>36</t>
  </si>
  <si>
    <t>11 Сентябрь 2023  16:20</t>
  </si>
  <si>
    <t>11 Сентябрь 2023  17:24</t>
  </si>
  <si>
    <t>1 ч. 4 мин.</t>
  </si>
  <si>
    <t>Гараева Гульнара Мирзаяновна</t>
  </si>
  <si>
    <t>4902000084@edu.tatar.ru</t>
  </si>
  <si>
    <t>МБОУ "СОШ № 127"</t>
  </si>
  <si>
    <t>СЗД</t>
  </si>
  <si>
    <t>6</t>
  </si>
  <si>
    <t>15 Сентябрь 2023  14:04</t>
  </si>
  <si>
    <t>16 Сентябрь 2023  15:27</t>
  </si>
  <si>
    <t>1 день 1 ч.</t>
  </si>
  <si>
    <t>Гараева Люция Хабреевна</t>
  </si>
  <si>
    <t>4924000345@edu.tatar.ru</t>
  </si>
  <si>
    <t>МБОУ "Татарско-русская средняя общеобразовательная школа №10 с углублённым  изучением отдельных предметов "Приволжского района г. Казани</t>
  </si>
  <si>
    <t>55 лет</t>
  </si>
  <si>
    <t>45 лет</t>
  </si>
  <si>
    <t>11 Сентябрь 2023  15:16</t>
  </si>
  <si>
    <t>14 Сентябрь 2023  13:40</t>
  </si>
  <si>
    <t>2 дн. 22 час.</t>
  </si>
  <si>
    <t>Гилязева Зульфира Шарафутдиновна</t>
  </si>
  <si>
    <t>4922001094@edu.tatar.ru</t>
  </si>
  <si>
    <t>МБОУ "Школа №100 - Центр образования"</t>
  </si>
  <si>
    <t>53</t>
  </si>
  <si>
    <t>12 Сентябрь 2023  09:24</t>
  </si>
  <si>
    <t>12 Сентябрь 2023  10:11</t>
  </si>
  <si>
    <t>47 мин. 12 сек.</t>
  </si>
  <si>
    <t>Гильмутдинова Динара Айратовна</t>
  </si>
  <si>
    <t>4905000974@edu.tatar.ru</t>
  </si>
  <si>
    <t>МБОУ "Гимназия №18 - Галэм"</t>
  </si>
  <si>
    <t>13 лет</t>
  </si>
  <si>
    <t>4 года 10 месяцев</t>
  </si>
  <si>
    <t>13 Сентябрь 2023  14:06</t>
  </si>
  <si>
    <t>13 Сентябрь 2023  19:38</t>
  </si>
  <si>
    <t>5 час. 32 мин.</t>
  </si>
  <si>
    <t>Закирова Регина Фаилевна</t>
  </si>
  <si>
    <t>2508000074@edu.tatar.ru</t>
  </si>
  <si>
    <t>МБОУ "Гимназия 52"</t>
  </si>
  <si>
    <t>Нет</t>
  </si>
  <si>
    <t>12 Сентябрь 2023  17:26</t>
  </si>
  <si>
    <t>13 Сентябрь 2023  17:34</t>
  </si>
  <si>
    <t>1 день</t>
  </si>
  <si>
    <t>Ибрагимова Нурия Шамильевна</t>
  </si>
  <si>
    <t>4915001994@edu.tatar.ru</t>
  </si>
  <si>
    <t>МБОУ "СОШ №69"</t>
  </si>
  <si>
    <t>36 лет</t>
  </si>
  <si>
    <t>9 Сентябрь 2023  19:07</t>
  </si>
  <si>
    <t>9 Сентябрь 2023  22:24</t>
  </si>
  <si>
    <t>3 час. 16 мин.</t>
  </si>
  <si>
    <t>Ишманова Елена Валерьевна</t>
  </si>
  <si>
    <t>4929003495@edu.tatar.ru</t>
  </si>
  <si>
    <t>МБОУ Школа № 150"</t>
  </si>
  <si>
    <t>9 Сентябрь 2023  07:47</t>
  </si>
  <si>
    <t>13 Сентябрь 2023  10:34</t>
  </si>
  <si>
    <t>4 дн. 2 час.</t>
  </si>
  <si>
    <t>Калигина Екатерина Анатольевна</t>
  </si>
  <si>
    <t>4912005044@edu.tatar.ru</t>
  </si>
  <si>
    <t>МБОУ «Средняя общеобразовательная татарско-русская школа №48 с углубленным изучением отдельных предметов» Приволжского района г. Казани</t>
  </si>
  <si>
    <t>26 лет 29 дней</t>
  </si>
  <si>
    <t>13 Сентябрь 2023  10:19</t>
  </si>
  <si>
    <t>13 Сентябрь 2023  11:04</t>
  </si>
  <si>
    <t>44 мин. 29 сек.</t>
  </si>
  <si>
    <t>Касимова  Алсу Юлдусовна</t>
  </si>
  <si>
    <t>4913000835@edu.tatar.ru</t>
  </si>
  <si>
    <t>Муниципальное бюджетное общеобразовательное учреждение" Гимназия №52"ПРиволжского района г.Казани</t>
  </si>
  <si>
    <t>31</t>
  </si>
  <si>
    <t>11351 день/373,18 месяцев/31 год</t>
  </si>
  <si>
    <t>13 Сентябрь 2023  20:16</t>
  </si>
  <si>
    <t>13 Сентябрь 2023  23:30</t>
  </si>
  <si>
    <t>3 час. 14 мин.</t>
  </si>
  <si>
    <t>Краснова Юлия Валерьевна</t>
  </si>
  <si>
    <t>3245000114@edu.tatar.ru</t>
  </si>
  <si>
    <t>МАОУ Гимназия 19</t>
  </si>
  <si>
    <t>35</t>
  </si>
  <si>
    <t>7 Сентябрь 2023  14:13</t>
  </si>
  <si>
    <t>7 Сентябрь 2023  15:20</t>
  </si>
  <si>
    <t>1 ч. 7 мин.</t>
  </si>
  <si>
    <t>Майорова Наталья Владимировна</t>
  </si>
  <si>
    <t>4913000344@edu.tatar.ru</t>
  </si>
  <si>
    <t>Муниципальное бюджетное общеобразовательное учреждение "Гимназия №52" Приволжского района г. Казани</t>
  </si>
  <si>
    <t>13 Сентябрь 2023  15:57</t>
  </si>
  <si>
    <t>13 Сентябрь 2023  18:10</t>
  </si>
  <si>
    <t>2 час. 12 мин.</t>
  </si>
  <si>
    <t>Нурутдинова Галия Юнусовна</t>
  </si>
  <si>
    <t>4906004244@edu.tatar.ru</t>
  </si>
  <si>
    <t>МАОУ"Гимназия19"</t>
  </si>
  <si>
    <t>46</t>
  </si>
  <si>
    <t>11 Сентябрь 2023  17:28</t>
  </si>
  <si>
    <t>Пономаренко Татьяна Олеговна</t>
  </si>
  <si>
    <t>4901000244@edu.tatar.ru</t>
  </si>
  <si>
    <t>Муниципальное бюджетное образовательное учреждение "Гимназия №6" г Казани</t>
  </si>
  <si>
    <t>21</t>
  </si>
  <si>
    <t>13</t>
  </si>
  <si>
    <t>7 Сентябрь 2023  12:58</t>
  </si>
  <si>
    <t>7 Сентябрь 2023  14:02</t>
  </si>
  <si>
    <t>Романова Людмила Юрьевна</t>
  </si>
  <si>
    <t>4241000014@edu.tatar.ru</t>
  </si>
  <si>
    <t>МАОУ "Гимназия №139-Центр образования" Приволжского района г. Казани</t>
  </si>
  <si>
    <t>12 Сентябрь 2023  14:54</t>
  </si>
  <si>
    <t>12 Сентябрь 2023  20:07</t>
  </si>
  <si>
    <t>5 час. 12 мин.</t>
  </si>
  <si>
    <t>Рычагова Елена Юрьевна</t>
  </si>
  <si>
    <t>4915004915@edu.tatar.ru</t>
  </si>
  <si>
    <t>Муниципальное бюджетное общеобразовательное учреждение "Средняя общеобразовательная школа №69"</t>
  </si>
  <si>
    <t>27</t>
  </si>
  <si>
    <t>11 Сентябрь 2023  10:17</t>
  </si>
  <si>
    <t>11 Сентябрь 2023  11:17</t>
  </si>
  <si>
    <t>1 ч.</t>
  </si>
  <si>
    <t>Салихьянова Юлия Геннадьевна</t>
  </si>
  <si>
    <t>4909003304@edu.tatar.ru</t>
  </si>
  <si>
    <t>Муниципальное бюджетное общеобразовательное учреждение "Гимназия №40 Приволжского района г.Казани"</t>
  </si>
  <si>
    <t>18 лет</t>
  </si>
  <si>
    <t>11 Сентябрь 2023  20:39</t>
  </si>
  <si>
    <t>11 Сентябрь 2023  22:17</t>
  </si>
  <si>
    <t>1 ч. 37 мин.</t>
  </si>
  <si>
    <t>Сибгатуллина Миляуша Ринатовна</t>
  </si>
  <si>
    <t>4929009624@edu.tatar.ru</t>
  </si>
  <si>
    <t>Муниципальное бюджетное образовательное учреждение "Школа № 150"</t>
  </si>
  <si>
    <t>32</t>
  </si>
  <si>
    <t>8 Сентябрь 2023  12:47</t>
  </si>
  <si>
    <t>8 Сентябрь 2023  14:04</t>
  </si>
  <si>
    <t>1 ч. 16 мин.</t>
  </si>
  <si>
    <t>Фазлеева Гузэль Ниязовна</t>
  </si>
  <si>
    <t>4908009035@edu.tatar.ru</t>
  </si>
  <si>
    <t>МБОУ"Средняя общеобразовательная школа №24 с углублённым изучением отдельных предметов Приволжского района города Казани"</t>
  </si>
  <si>
    <t>34</t>
  </si>
  <si>
    <t>13 Сентябрь 2023  11:02</t>
  </si>
  <si>
    <t>13 Сентябрь 2023  12:55</t>
  </si>
  <si>
    <t>1 ч. 52 мин.</t>
  </si>
  <si>
    <t>Фазлутдинова Эльмира Заквановна</t>
  </si>
  <si>
    <t>4915005644@edu.tatar.ru</t>
  </si>
  <si>
    <t>23</t>
  </si>
  <si>
    <t>19</t>
  </si>
  <si>
    <t>8 Сентябрь 2023  09:16</t>
  </si>
  <si>
    <t>8 Сентябрь 2023  15:00</t>
  </si>
  <si>
    <t>5 час. 43 мин.</t>
  </si>
  <si>
    <t>Халиуллина Гульназ Самигулловна</t>
  </si>
  <si>
    <t>0602000124@edu.tatar.ru</t>
  </si>
  <si>
    <t>12/0/27</t>
  </si>
  <si>
    <t>7 Сентябрь 2023  13:00</t>
  </si>
  <si>
    <t>8 Сентябрь 2023  13:06</t>
  </si>
  <si>
    <t>Шарипова Татьяна Анатольевна</t>
  </si>
  <si>
    <t>1007000185@edu.tatar.ru</t>
  </si>
  <si>
    <t>МБОУ "Гимназия №6" Приволжского района города Казани</t>
  </si>
  <si>
    <t>8 Сентябрь 2023  06:35</t>
  </si>
  <si>
    <t>10 Сентябрь 2023  22:00</t>
  </si>
  <si>
    <t>2 дн. 15 час.</t>
  </si>
  <si>
    <t>Шириева Елена Николаевна</t>
  </si>
  <si>
    <t>3917000204@edu.tatar.ru</t>
  </si>
  <si>
    <t>МАОУ "Гимназия №139 - Центр образования"</t>
  </si>
  <si>
    <t>18</t>
  </si>
  <si>
    <t>8 Сентябрь 2023  15:15</t>
  </si>
  <si>
    <t>12 Сентябрь 2023  18:34</t>
  </si>
  <si>
    <t>4 дн. 3 час.</t>
  </si>
  <si>
    <t>Яшагина Татьяна Александровна</t>
  </si>
  <si>
    <t>4913000834@edu.tatar.ru</t>
  </si>
  <si>
    <t>МБОУ "Гимназия №52"</t>
  </si>
  <si>
    <t>13 Сентябрь 2023  15:12</t>
  </si>
  <si>
    <t>13 Сентябрь 2023  17:15</t>
  </si>
  <si>
    <t>2 час. 3 мин.</t>
  </si>
  <si>
    <t>Зуева Ольга Юрьевна</t>
  </si>
  <si>
    <t>49105003104@edu.tatar.ru</t>
  </si>
  <si>
    <t>МБОУ "Лицей 35- образовательный центр "Галактика"</t>
  </si>
  <si>
    <t>29 лет 6 месяцев</t>
  </si>
  <si>
    <t>7 лет 10 месяцев 18 дней</t>
  </si>
  <si>
    <t>20 Сентябрь 2023  19:26</t>
  </si>
  <si>
    <t>20 Сентябрь 2023  23:50</t>
  </si>
  <si>
    <t>4 час. 24 мин.</t>
  </si>
  <si>
    <t>Фазлиахметова Алсу Ахметсафиевна</t>
  </si>
  <si>
    <t>4910000724@edu.tatar.ru</t>
  </si>
  <si>
    <t>20 Сентябрь 2023  21:28</t>
  </si>
  <si>
    <t>20 Сентябрь 2023  22:28</t>
  </si>
  <si>
    <t>59 мин. 28 сек.</t>
  </si>
  <si>
    <t>Общее среднее</t>
  </si>
  <si>
    <t>Оценка/24,00</t>
  </si>
  <si>
    <t>Теория и практика развития математической грамотности школьников</t>
  </si>
  <si>
    <t>Организационно-методические умения учителя по развитию естественнонаучной грамотности</t>
  </si>
  <si>
    <t>Объективная оценка естественно-научной грамотности школьников</t>
  </si>
  <si>
    <t>Определение компетенций ЕНГ</t>
  </si>
  <si>
    <t>Определение уровней ЕНГ</t>
  </si>
  <si>
    <t>Нахождение соответствия между задачей и компетенцией, на формирование которой направлено это задание</t>
  </si>
  <si>
    <t>Определение контекста задания</t>
  </si>
  <si>
    <t>Определение познавательных уровней заданий</t>
  </si>
  <si>
    <t>Умение научно объяснять явления (средний уровень)</t>
  </si>
  <si>
    <t>Умение научно объяснять явления (повышенный уровень)</t>
  </si>
  <si>
    <t>Умение научно объяснять явления (высокий уровень)</t>
  </si>
  <si>
    <t>Понимание особенности естественно-научного исследования (средний уровень)</t>
  </si>
  <si>
    <t>Понимание особенности естественно-научного исследования (повышенный уровень)</t>
  </si>
  <si>
    <t>Понимание особенности естественно-научного исследования (высокий уровень)</t>
  </si>
  <si>
    <t>Умение интерпретировать данными и использовать научные доказательства для получения выводов (средний уровень)</t>
  </si>
  <si>
    <t>Умение интерпретировать данными и использовать научные доказательства для получения выводов (повышенный уровень)</t>
  </si>
  <si>
    <t>Умение интерпретировать данными и использовать научные доказательства для получения выводов (высокий уровень)</t>
  </si>
  <si>
    <t>В. 1 /1,00</t>
  </si>
  <si>
    <t>В. 2 /1,00</t>
  </si>
  <si>
    <t>В. 3 /1,00</t>
  </si>
  <si>
    <t>В. 4 /1,00</t>
  </si>
  <si>
    <t>В. 5 /1,00</t>
  </si>
  <si>
    <t>В. 6 /1,00</t>
  </si>
  <si>
    <t>Шайхутдинова Нелля Фанисовна</t>
  </si>
  <si>
    <t>4901001115@edu.tatar.ru</t>
  </si>
  <si>
    <t>МБОУ "Гимназия №6"</t>
  </si>
  <si>
    <t>16</t>
  </si>
  <si>
    <t>7 Сентябрь 2023  14:32</t>
  </si>
  <si>
    <t>8 Сентябрь 2023  15:51</t>
  </si>
  <si>
    <t>Бастрикова Ирина Анатольевна</t>
  </si>
  <si>
    <t>4909002234@edu.tatar.ru</t>
  </si>
  <si>
    <t>22 года</t>
  </si>
  <si>
    <t>20 Сентябрь 2023  21:39</t>
  </si>
  <si>
    <t>20 Сентябрь 2023  23:44</t>
  </si>
  <si>
    <t>2 час. 5 мин.</t>
  </si>
  <si>
    <t>Залялиева Лилия Латфрахмановна</t>
  </si>
  <si>
    <t>49105000815@edu.tatar.ru</t>
  </si>
  <si>
    <t>Муниципальное бюджетное общеобразовательное учреждение "Лицей № 35 - образовательный центр "Галактика" Приволжского района города Казани</t>
  </si>
  <si>
    <t>20 Сентябрь 2023  21:29</t>
  </si>
  <si>
    <t>20 Сентябрь 2023  23:38</t>
  </si>
  <si>
    <t>2 час. 9 мин.</t>
  </si>
  <si>
    <t>Среднее значение</t>
  </si>
  <si>
    <t>Предмет</t>
  </si>
  <si>
    <t>Оценка в баллах/31</t>
  </si>
  <si>
    <t>СОВРЕМЕННЫЕ НОРМАТИВНО-ПРАВОВЫЕ ОСНОВЫ ОБРАЗОВАНИЯ</t>
  </si>
  <si>
    <t>ПРЕДМЕТНЫЕ КОМПЕТЕНЦИИ</t>
  </si>
  <si>
    <t>МЕТОДИЧЕСКИЕ КОМПЕТЕНЦИИ</t>
  </si>
  <si>
    <t>ПСИХОЛОГО-ПЕДАГОГИЧЕСКИЕ И КОММУНИКАТИВНЫЕ КОМПЕТЕНЦИИ</t>
  </si>
  <si>
    <t>ФГОС</t>
  </si>
  <si>
    <t>Обеспечение безопасности образовательного процесса</t>
  </si>
  <si>
    <t>Охрана труда</t>
  </si>
  <si>
    <t>Географические модели. Карта и план местности</t>
  </si>
  <si>
    <t>Географические оболочки Земли (Литосфера. Гидросфера. Атмосфера. Биосфера. Ноосфера)</t>
  </si>
  <si>
    <t>Часовые зоны</t>
  </si>
  <si>
    <t>Великие открытия</t>
  </si>
  <si>
    <t>Развитие универсальных учебных действий школьников</t>
  </si>
  <si>
    <t>ФГ. Читательская грамотность</t>
  </si>
  <si>
    <t>ФГ. Естественнонаучная грамотность</t>
  </si>
  <si>
    <t>ФГ. Креативное мышление</t>
  </si>
  <si>
    <t>Формирование инклюзивной и мотивирующей образовательной среды</t>
  </si>
  <si>
    <t>Зайдуллина Ильмира Нуруллаевна</t>
  </si>
  <si>
    <t>Учитель</t>
  </si>
  <si>
    <t>География</t>
  </si>
  <si>
    <t>3 ч. 14 мин.</t>
  </si>
  <si>
    <t>Нигметзянова Аида Фаруковна</t>
  </si>
  <si>
    <t>Муниципальное бюджетное общеобразовательное учреждение «Основная общеобразовательная школа №17» Приволжского района г. Казани</t>
  </si>
  <si>
    <t>1 ч. 46 мин.</t>
  </si>
  <si>
    <t>Сухорученко Любовь Васильевна</t>
  </si>
  <si>
    <t>1 ч. 36 мин.</t>
  </si>
  <si>
    <t>Харченко Екатерина Евгеньевна</t>
  </si>
  <si>
    <t>48 лет</t>
  </si>
  <si>
    <t>1 ч. 9 мин.</t>
  </si>
  <si>
    <t>Живопись, графика, скульптура</t>
  </si>
  <si>
    <t>Мифологический жанр в изобразительном искусстве</t>
  </si>
  <si>
    <t>Архитектура и дизайн</t>
  </si>
  <si>
    <t>Связь изобразительного искусства с другими видами искусства и предметными областями</t>
  </si>
  <si>
    <t>Миннекаева Лилия Нурисламовна</t>
  </si>
  <si>
    <t>15 лет</t>
  </si>
  <si>
    <t>Изобразительное искусство</t>
  </si>
  <si>
    <t>2 ч. 32 мин.</t>
  </si>
  <si>
    <t>Лексика. Грамматика</t>
  </si>
  <si>
    <t>Словообразование</t>
  </si>
  <si>
    <t>Синтаксис (порядок слов в предложении, согласование времен, косвенная речь и т.д.)</t>
  </si>
  <si>
    <t>Текст. Письмо</t>
  </si>
  <si>
    <t>Аудирование</t>
  </si>
  <si>
    <t>ФГ Читательская грамотность</t>
  </si>
  <si>
    <t>Алтынбаева Наталья Николаевна</t>
  </si>
  <si>
    <t>МБОУ Гимназия 21</t>
  </si>
  <si>
    <t>38 год</t>
  </si>
  <si>
    <t>Иностранный язык (английский язык)</t>
  </si>
  <si>
    <t>20 Сентябрь 2023  13:42</t>
  </si>
  <si>
    <t>20 Сентябрь 2023  16:41</t>
  </si>
  <si>
    <t>2 час. 58 мин.</t>
  </si>
  <si>
    <t>Архипова Наталья Ивановна</t>
  </si>
  <si>
    <t>Муниципальное бюджетное общеобразовательное учреждение «Средняя общеобразовательная школа №100 - Центр образования» Приволжского района г.Казани</t>
  </si>
  <si>
    <t>5 ч. 26 мин.</t>
  </si>
  <si>
    <t>Бакеева Татьяна Анатольевна</t>
  </si>
  <si>
    <t>7 ч. 5 мин.</t>
  </si>
  <si>
    <t>Бакирова Джамиля Завдатовна</t>
  </si>
  <si>
    <t>Муниципальное бюджетное общеобразовательное учреждение «Средняя общеобразовательная школа №69» Приволжского района г. Казани Республики Татарстан</t>
  </si>
  <si>
    <t>2 ч. 8 мин.</t>
  </si>
  <si>
    <t>Валеева Светлана Анваровна</t>
  </si>
  <si>
    <t>МБОУ "Школа №42 имени Героя России Д.Р.Гилемханова"</t>
  </si>
  <si>
    <t>40 лет 1 месяц 8 дней</t>
  </si>
  <si>
    <t>20 Сентябрь 2023  18:10</t>
  </si>
  <si>
    <t>Галиуллина Альбина Ильдаровна</t>
  </si>
  <si>
    <t>МБОУ «Татарско-русская средняя общеобразовательная школа №68 с углублённым изучением отдельных предметов» Приволжского района г. Казани</t>
  </si>
  <si>
    <t>1095/36/3</t>
  </si>
  <si>
    <t>20 Сентябрь 2023  18:17</t>
  </si>
  <si>
    <t>20 Сентябрь 2023  22:55</t>
  </si>
  <si>
    <t>4 час. 37 мин.</t>
  </si>
  <si>
    <t>Ергешов Султанбек Арсланович</t>
  </si>
  <si>
    <t>МБОУ СОШ №42 им Героя России Д.Р.Гилемханова</t>
  </si>
  <si>
    <t>20 Сентябрь 2023  22:27</t>
  </si>
  <si>
    <t>20 Сентябрь 2023  23:46</t>
  </si>
  <si>
    <t>1 ч. 18 мин.</t>
  </si>
  <si>
    <t>Игнатова Алсу Вагизовна</t>
  </si>
  <si>
    <t>5 ч. 37 мин.</t>
  </si>
  <si>
    <t>Илаева Раиля Анисовна</t>
  </si>
  <si>
    <t>6 лет 2 месяца</t>
  </si>
  <si>
    <t>20 Сентябрь 2023  23:57</t>
  </si>
  <si>
    <t>1 ч. 30 мин.</t>
  </si>
  <si>
    <t>Имамов Рустам Ринатович</t>
  </si>
  <si>
    <t>2 ч. 34 мин.</t>
  </si>
  <si>
    <t>Камалова Лейсан Варисовна</t>
  </si>
  <si>
    <t>Муниципальное бюджетное общеобразовательное учреждение «Средняя общеобразовательная школа №24 с углубленным изучением отдельных предметов» Приволжского района г. Казани</t>
  </si>
  <si>
    <t>2 ч. 6 мин.</t>
  </si>
  <si>
    <t>Камалова Чулпан Гаптрафиковна</t>
  </si>
  <si>
    <t>17 лет</t>
  </si>
  <si>
    <t>20 Сентябрь 2023  21:51</t>
  </si>
  <si>
    <t>20 Сентябрь 2023  23:45</t>
  </si>
  <si>
    <t>Карипова Ирина Михайловна</t>
  </si>
  <si>
    <t>9 ч. 56 мин.</t>
  </si>
  <si>
    <t>Клементьева Наталья Александровна</t>
  </si>
  <si>
    <t>11 лет</t>
  </si>
  <si>
    <t>Коробкина Руфина Муллануровна</t>
  </si>
  <si>
    <t>3 ч. 24 мин.</t>
  </si>
  <si>
    <t>Косолапова Светлана Владимировна</t>
  </si>
  <si>
    <t>3 ч. 46 мин.</t>
  </si>
  <si>
    <t>Леушина Людмила Геннадьевна</t>
  </si>
  <si>
    <t>2 ч. 35 мин.</t>
  </si>
  <si>
    <t>Маркова Эльвира Вячеславовна</t>
  </si>
  <si>
    <t>2 ч. 4 мин.</t>
  </si>
  <si>
    <t>Маслова Елена Александровна</t>
  </si>
  <si>
    <t>1 ч. 59 мин.</t>
  </si>
  <si>
    <t>Музафарова Эльвира Саетгараевна</t>
  </si>
  <si>
    <t>3 ч. 27 мин.</t>
  </si>
  <si>
    <t>Насыбуллина Светлана Евгеньевна</t>
  </si>
  <si>
    <t>39 лет</t>
  </si>
  <si>
    <t>20 Сентябрь 2023  21:13</t>
  </si>
  <si>
    <t>20 Сентябрь 2023  22:56</t>
  </si>
  <si>
    <t>Николаева Наталья Евгеньевна</t>
  </si>
  <si>
    <t>Обухова Елена Николаевна</t>
  </si>
  <si>
    <t>12 лет</t>
  </si>
  <si>
    <t>1 ч. 49 мин.</t>
  </si>
  <si>
    <t>Сабитова Гузелия Радиковна</t>
  </si>
  <si>
    <t>12 лет 20 дней</t>
  </si>
  <si>
    <t>20 Сентябрь 2023  19:00</t>
  </si>
  <si>
    <t>20 Сентябрь 2023  20:40</t>
  </si>
  <si>
    <t>1 ч. 40 мин.</t>
  </si>
  <si>
    <t>Сосипатрова Наталья Михайловна</t>
  </si>
  <si>
    <t>4 ч. 32 мин.</t>
  </si>
  <si>
    <t>Тумакова Гузель Мунировна</t>
  </si>
  <si>
    <t>Школа 68</t>
  </si>
  <si>
    <t>20 Сентябрь 2023  17:06</t>
  </si>
  <si>
    <t>20 Сентябрь 2023  18:37</t>
  </si>
  <si>
    <t>Фаткуллина Алсу Даниалевна</t>
  </si>
  <si>
    <t>МБОУ СОШ 10 с углубленным изучением отдельных предметов Приволжского района г. Казани</t>
  </si>
  <si>
    <t>20 Сентябрь 2023  22:32</t>
  </si>
  <si>
    <t>20 Сентябрь 2023  23:59</t>
  </si>
  <si>
    <t>1 ч. 26 мин.</t>
  </si>
  <si>
    <t>Хабибуллина Алина Айратовна</t>
  </si>
  <si>
    <t>3 ч. 19 мин.</t>
  </si>
  <si>
    <t>Хабибуллина Гульнар Ильдаровна</t>
  </si>
  <si>
    <t>3 ч. 53 мин.</t>
  </si>
  <si>
    <t>Хаертдинова Альфия Наильевна</t>
  </si>
  <si>
    <t>2 ч. 20 мин.</t>
  </si>
  <si>
    <t>Хусаенова Айсылу Дамировна</t>
  </si>
  <si>
    <t>8 лет</t>
  </si>
  <si>
    <t>2 ч. 45 мин.</t>
  </si>
  <si>
    <t>Шакирзянова Гузель Рафкатовна</t>
  </si>
  <si>
    <t>3 ч. 52 мин.</t>
  </si>
  <si>
    <t>Шарафеева Динара Айратовна</t>
  </si>
  <si>
    <t>МБОУ СОШ №68</t>
  </si>
  <si>
    <t>2 года 1 месяц</t>
  </si>
  <si>
    <t>20 Сентябрь 2023  21:01</t>
  </si>
  <si>
    <t>20 Сентябрь 2023  21:20</t>
  </si>
  <si>
    <t>19 мин. 42 сек.</t>
  </si>
  <si>
    <t>Шафигуллина Эндже Фахимовна</t>
  </si>
  <si>
    <t>МБОУ «Татарско-русская средняя общеобразовательная школа №10 с углубленным изучением отдельных предметов» Приволжского района г. Казани</t>
  </si>
  <si>
    <t>3 ч. 21 мин.</t>
  </si>
  <si>
    <t>Швецова Мария Сергеевна</t>
  </si>
  <si>
    <t>3 ч. 39 мин.</t>
  </si>
  <si>
    <t>Яппарова Айгуль Вагизовна</t>
  </si>
  <si>
    <t>3 ч. 23 мин.</t>
  </si>
  <si>
    <t>Электронные таблицы</t>
  </si>
  <si>
    <t>Создание собственных программ (10–20 строк) для обработки символьной информации</t>
  </si>
  <si>
    <t>Создание собственных программ (10–20 строк) для обработки целочисленной информации</t>
  </si>
  <si>
    <t>Вычисление рекуррентных выражений</t>
  </si>
  <si>
    <t>ФГ. Цифровая и компьютерная грамотность</t>
  </si>
  <si>
    <t>ФГ. Финансовая грамотность</t>
  </si>
  <si>
    <t>Коксина Мария Владимировна</t>
  </si>
  <si>
    <t>Информатика</t>
  </si>
  <si>
    <t>1 ч. 11 мин.</t>
  </si>
  <si>
    <t>Мустафина Наталья Викторовна</t>
  </si>
  <si>
    <t>29 лет</t>
  </si>
  <si>
    <t>20 Сентябрь 2023  17:09</t>
  </si>
  <si>
    <t>20 Сентябрь 2023  19:35</t>
  </si>
  <si>
    <t>2 час. 25 мин.</t>
  </si>
  <si>
    <t>Степанова Мария Михайловна</t>
  </si>
  <si>
    <t>2 ч. 2 мин.</t>
  </si>
  <si>
    <t>Первобытность. Древние цивилизации. История Средних веков</t>
  </si>
  <si>
    <t>История Руси в IX — XV вв.</t>
  </si>
  <si>
    <t>История России XVII — XIX вв.</t>
  </si>
  <si>
    <t>Государства Европы в XVI — XIX вв.</t>
  </si>
  <si>
    <t>Страны Востока в XVI— XIX вв.</t>
  </si>
  <si>
    <t>Новейшая история</t>
  </si>
  <si>
    <t>Гимадеев Ринат Рифкатович</t>
  </si>
  <si>
    <t>1 месяц</t>
  </si>
  <si>
    <t>История</t>
  </si>
  <si>
    <t>20 Сентябрь 2023  14:05</t>
  </si>
  <si>
    <t>20 Сентябрь 2023  16:56</t>
  </si>
  <si>
    <t>2 час. 50 мин.</t>
  </si>
  <si>
    <t>Франк Наталья Николаевна</t>
  </si>
  <si>
    <t>20 Сентябрь 2023  17:26</t>
  </si>
  <si>
    <t>20 Сентябрь 2023  18:40</t>
  </si>
  <si>
    <t>Оценка/25,00</t>
  </si>
  <si>
    <t>Организационно-методические умения учителя по развитию математической грамотности</t>
  </si>
  <si>
    <t>Объективная оценка математической грамотности школьников</t>
  </si>
  <si>
    <t>Классификация компетенций МГ</t>
  </si>
  <si>
    <t>Определение уровней МГ</t>
  </si>
  <si>
    <t>Отбор задания(й), формирующих МГ</t>
  </si>
  <si>
    <t>Умение формулировать ситуацию математически (средний уровень)</t>
  </si>
  <si>
    <t>Умение формулировать ситуацию математически (повышенный уровень)</t>
  </si>
  <si>
    <t>Умение формулировать ситуацию математически (высокий уровень)</t>
  </si>
  <si>
    <t>Умение применять математику (средний уровень)</t>
  </si>
  <si>
    <t>Умение применять математику (повышенный уровень)</t>
  </si>
  <si>
    <t>Умение применять математику (высокий уровень)</t>
  </si>
  <si>
    <t>Умение интерпретировать (средний уровень)</t>
  </si>
  <si>
    <t>Умение интерпретировать (повышенный уровень)</t>
  </si>
  <si>
    <t>Умение интерпретировать (высокий уровень)</t>
  </si>
  <si>
    <t>Умение рассуждать (повышенный уровень)</t>
  </si>
  <si>
    <t>Апачева Венера Вильдановна</t>
  </si>
  <si>
    <t>4908000334@edu.tatar.ru</t>
  </si>
  <si>
    <t>МБОУ СОШ №24 Приволжского района г. Казани</t>
  </si>
  <si>
    <t>26</t>
  </si>
  <si>
    <t>11 Сентябрь 2023  10:20</t>
  </si>
  <si>
    <t>11 Сентябрь 2023  13:40</t>
  </si>
  <si>
    <t>3 час. 19 мин.</t>
  </si>
  <si>
    <t>Байрамова Голсем Габдрашитовна</t>
  </si>
  <si>
    <t>4901009895@edu.tatar.ru</t>
  </si>
  <si>
    <t>Муниципальное бюджетное общеобразовательное учреждение "Гимназия№6"</t>
  </si>
  <si>
    <t>7 Сентябрь 2023  11:10</t>
  </si>
  <si>
    <t>14 Сентябрь 2023  08:57</t>
  </si>
  <si>
    <t>6 дн. 21 час.</t>
  </si>
  <si>
    <t>Ганеева Эльмира Ильгизаровна</t>
  </si>
  <si>
    <t>4915005914@edu.tatar.ru</t>
  </si>
  <si>
    <t>15</t>
  </si>
  <si>
    <t>11 Сентябрь 2023  12:13</t>
  </si>
  <si>
    <t>11 Сентябрь 2023  13:04</t>
  </si>
  <si>
    <t>51 мин. 6 сек.</t>
  </si>
  <si>
    <t>Зайнуллина Фарида Фаридовна</t>
  </si>
  <si>
    <t>0602001025@edu.tatar.ru</t>
  </si>
  <si>
    <t>МБОУ " Гимназия №52"</t>
  </si>
  <si>
    <t>51 год, 2 месяца, 13 дней</t>
  </si>
  <si>
    <t>31 год, 2 месяца, 9 дней</t>
  </si>
  <si>
    <t>7 Сентябрь 2023  19:42</t>
  </si>
  <si>
    <t>9 Сентябрь 2023  08:56</t>
  </si>
  <si>
    <t>1 день 13 час.</t>
  </si>
  <si>
    <t>Зарипова Римма Рафисовна</t>
  </si>
  <si>
    <t>51284001125@edu.tatar.ru</t>
  </si>
  <si>
    <t>МБОУ "Русско-татарская средняя общеобразовательная школа №136" Приволжского района г. Казань</t>
  </si>
  <si>
    <t>11</t>
  </si>
  <si>
    <t>6 Сентябрь 2023  13:04</t>
  </si>
  <si>
    <t>6 Сентябрь 2023  15:08</t>
  </si>
  <si>
    <t>Исмагилова Гузель Рафизовна</t>
  </si>
  <si>
    <t>4407005544@edu.tatar.ru</t>
  </si>
  <si>
    <t>МАОУ "Гимназия №19" Приволжского района г. Казани</t>
  </si>
  <si>
    <t>6 Сентябрь 2023  16:29</t>
  </si>
  <si>
    <t>10 Сентябрь 2023  01:20</t>
  </si>
  <si>
    <t>3 дн. 8 час.</t>
  </si>
  <si>
    <t>Макарова Елена Ивановна</t>
  </si>
  <si>
    <t>49105003484@edu.tatar.ru</t>
  </si>
  <si>
    <t>20</t>
  </si>
  <si>
    <t>10 Сентябрь 2023  08:57</t>
  </si>
  <si>
    <t>10 Сентябрь 2023  16:37</t>
  </si>
  <si>
    <t>7 час. 39 мин.</t>
  </si>
  <si>
    <t>Миннахметова Светлана Аркадьевна</t>
  </si>
  <si>
    <t>4903000704@edu.tatar.ru</t>
  </si>
  <si>
    <t>11315/372/31</t>
  </si>
  <si>
    <t>9490/312/26</t>
  </si>
  <si>
    <t>15 Сентябрь 2023  14:28</t>
  </si>
  <si>
    <t>15 Сентябрь 2023  16:40</t>
  </si>
  <si>
    <t>2 час. 11 мин.</t>
  </si>
  <si>
    <t>Миннеханова Алия Рафиковна</t>
  </si>
  <si>
    <t>4912001945@edu.tatar.ru</t>
  </si>
  <si>
    <t>МБОУ "Средняя общеобразовательная школа №48 с углубленным изучением отдельных предметов"</t>
  </si>
  <si>
    <t>4года</t>
  </si>
  <si>
    <t>14 Сентябрь 2023  12:25</t>
  </si>
  <si>
    <t>14 Сентябрь 2023  14:49</t>
  </si>
  <si>
    <t>2 час. 24 мин.</t>
  </si>
  <si>
    <t>Набиуллина Фарида Султановна</t>
  </si>
  <si>
    <t>4909003105@edu.tatar.ru</t>
  </si>
  <si>
    <t>МБОУ "Гимназия №40"</t>
  </si>
  <si>
    <t>39</t>
  </si>
  <si>
    <t>14 Сентябрь 2023  14:48</t>
  </si>
  <si>
    <t>14 Сентябрь 2023  15:58</t>
  </si>
  <si>
    <t>1 ч. 10 мин.</t>
  </si>
  <si>
    <t>Савина Роза Гумаровна</t>
  </si>
  <si>
    <t>4901002424@edu.tatar.ru</t>
  </si>
  <si>
    <t>27 лет 6 месяцев 26 дней</t>
  </si>
  <si>
    <t>21 год 5 месяцев 7 дней</t>
  </si>
  <si>
    <t>10 Сентябрь 2023  16:16</t>
  </si>
  <si>
    <t>15 Сентябрь 2023  21:31</t>
  </si>
  <si>
    <t>5 дн. 5 час.</t>
  </si>
  <si>
    <t>Халиуллина Ильмира Мингазизовна</t>
  </si>
  <si>
    <t>4906004024@edu.tatar.ru</t>
  </si>
  <si>
    <t>МАОУ "Гимназия №19"</t>
  </si>
  <si>
    <t>7 Сентябрь 2023  17:33</t>
  </si>
  <si>
    <t>7 Сентябрь 2023  20:13</t>
  </si>
  <si>
    <t>2 час. 40 мин.</t>
  </si>
  <si>
    <t>Хасанова Марина Петровна</t>
  </si>
  <si>
    <t>0212000114@edu.tatar.ru</t>
  </si>
  <si>
    <t>Муниципальное бюджетное образовательное учреждение "Средняя общеобразовательная школа №69"</t>
  </si>
  <si>
    <t>12 Сентябрь 2023  15:23</t>
  </si>
  <si>
    <t>3 час. 10 мин.</t>
  </si>
  <si>
    <t>Хасанова Талия Фаритовна</t>
  </si>
  <si>
    <t>1431000094@edu.tatar.ru</t>
  </si>
  <si>
    <t>9 Сентябрь 2023  20:15</t>
  </si>
  <si>
    <t>9 Сентябрь 2023  22:46</t>
  </si>
  <si>
    <t>2 час. 30 мин.</t>
  </si>
  <si>
    <t>Кузахметова Язиля Рашитовна</t>
  </si>
  <si>
    <t>4910008825@edu.tatar.ru</t>
  </si>
  <si>
    <t>20 Сентябрь 2023  20:35</t>
  </si>
  <si>
    <t>20 Сентябрь 2023  22:37</t>
  </si>
  <si>
    <t>2 час. 2 мин.</t>
  </si>
  <si>
    <t>20 Сентябрь 2023  19:32</t>
  </si>
  <si>
    <t>20 Сентябрь 2023  21:26</t>
  </si>
  <si>
    <t>1 ч. 54 мин.</t>
  </si>
  <si>
    <t>Теория музыки</t>
  </si>
  <si>
    <t>Музыка родного края. Музыка народов мира</t>
  </si>
  <si>
    <t>Европейская классическая музыка</t>
  </si>
  <si>
    <t>Русская классическая музыка</t>
  </si>
  <si>
    <t>Жанры музыкального искусства</t>
  </si>
  <si>
    <t>Связь музыки с другими видами искусства</t>
  </si>
  <si>
    <t>Бакуркина Ольга Валерьяновна</t>
  </si>
  <si>
    <t>Музыка</t>
  </si>
  <si>
    <t>1 ч. 31 мин.</t>
  </si>
  <si>
    <t>Власова Елена Александровна</t>
  </si>
  <si>
    <t>Хайруллина Лилия Фанисовна</t>
  </si>
  <si>
    <t>0 ч. 14 мин.</t>
  </si>
  <si>
    <t>Литературное чтение</t>
  </si>
  <si>
    <t>Окружающий мир</t>
  </si>
  <si>
    <t>Русский язык</t>
  </si>
  <si>
    <t>Математика</t>
  </si>
  <si>
    <t>ФГ. Математическая и естественнонаучная грамотность</t>
  </si>
  <si>
    <t>Абитова Лейсан Маратовна</t>
  </si>
  <si>
    <t>Начальное общее образование</t>
  </si>
  <si>
    <t>Акчурина Марина Александровна</t>
  </si>
  <si>
    <t>Ахметова Ляля Фаргатовна</t>
  </si>
  <si>
    <t>Бикбаева Светлана Ивановна</t>
  </si>
  <si>
    <t>Бикмиева Роза Салимовна</t>
  </si>
  <si>
    <t>2 ч. 12 мин.</t>
  </si>
  <si>
    <t>Галеева Резеда Ильдаровна</t>
  </si>
  <si>
    <t>0 ч. 42 мин.</t>
  </si>
  <si>
    <t>Ганиятуллина Фарида Гусмановна</t>
  </si>
  <si>
    <t>0 ч. 54 мин.</t>
  </si>
  <si>
    <t>Гаспарян Азнив Вартановна</t>
  </si>
  <si>
    <t>20 Сентябрь 2023  20:10</t>
  </si>
  <si>
    <t>20 Сентябрь 2023  22:45</t>
  </si>
  <si>
    <t>2 час. 34 мин.</t>
  </si>
  <si>
    <t>Гафарова Ильсияр Ильгизовна</t>
  </si>
  <si>
    <t>27 лет</t>
  </si>
  <si>
    <t>3 ч. 1 мин.</t>
  </si>
  <si>
    <t>Гилязова Алия Искандеровна</t>
  </si>
  <si>
    <t>МБОУ Школа №42</t>
  </si>
  <si>
    <t>27лет</t>
  </si>
  <si>
    <t>20 Сентябрь 2023  20:36</t>
  </si>
  <si>
    <t>20 Сентябрь 2023  20:59</t>
  </si>
  <si>
    <t>23 мин. 2 сек.</t>
  </si>
  <si>
    <t>Глебова Любовь Николаевна</t>
  </si>
  <si>
    <t>2 ч. 1 мин.</t>
  </si>
  <si>
    <t>Глинушкина Елена владимировна</t>
  </si>
  <si>
    <t>МБОУ "Средняя общеобразовательная школа №42 имени Героя России Д.Р. Гилемханова"</t>
  </si>
  <si>
    <t>20 Сентябрь 2023  18:11</t>
  </si>
  <si>
    <t>20 Сентябрь 2023  20:01</t>
  </si>
  <si>
    <t>1 ч. 50 мин.</t>
  </si>
  <si>
    <t>Даутова Ангелина Денисовна</t>
  </si>
  <si>
    <t>Егорова Любовь Николаевна</t>
  </si>
  <si>
    <t>Елисеева Мария Владимировна</t>
  </si>
  <si>
    <t>2 ч. 10 мин.</t>
  </si>
  <si>
    <t>Ермолаева Юлия Анатольевна</t>
  </si>
  <si>
    <t>1 ч. 12 мин.</t>
  </si>
  <si>
    <t>Заббарова Наталья Викторовна</t>
  </si>
  <si>
    <t>0 ч. 56 мин.</t>
  </si>
  <si>
    <t>Загерова Венера Ильдаровна</t>
  </si>
  <si>
    <t>2 ч. 13 мин.</t>
  </si>
  <si>
    <t>Зайнуллина Лилия Раифовна</t>
  </si>
  <si>
    <t>МБОУ Гимназия 40</t>
  </si>
  <si>
    <t>29лет</t>
  </si>
  <si>
    <t>24г</t>
  </si>
  <si>
    <t>20 Сентябрь 2023  21:50</t>
  </si>
  <si>
    <t>1 ч. 47 мин.</t>
  </si>
  <si>
    <t>Зиннятова Ляйсан Камилевна</t>
  </si>
  <si>
    <t>Зыбина Ольга Викторовна</t>
  </si>
  <si>
    <t>Ибрагимова Гузель Тальгатовна</t>
  </si>
  <si>
    <t>Муниципальное бюджетное общеобразовательное учреждение «Многопрофильный лицей №186 - «Перспектива» Приволжского района г.Казани</t>
  </si>
  <si>
    <t>Ибрагимова Лейсан Рустемовна</t>
  </si>
  <si>
    <t>20 Сентябрь 2023  15:02</t>
  </si>
  <si>
    <t>20 Сентябрь 2023  16:00</t>
  </si>
  <si>
    <t>57 мин. 58 сек.</t>
  </si>
  <si>
    <t>Иванова Лилия Ильсуровна</t>
  </si>
  <si>
    <t>МБОУ "Татарско-русская средняя общеобразовательная  школа №10 с углубленным изучением отдельных предметов" Приволжского района г. Казани</t>
  </si>
  <si>
    <t>7</t>
  </si>
  <si>
    <t>20 Сентябрь 2023  13:49</t>
  </si>
  <si>
    <t>20 Сентябрь 2023  15:55</t>
  </si>
  <si>
    <t>2 час. 6 мин.</t>
  </si>
  <si>
    <t>Исмагилова Миляуша Расыховна</t>
  </si>
  <si>
    <t>МБОУ "Татарско-русская средняя общеобразовательная школа №10 с углубленным изучением отдельных предметов" Приволжского района г. Казани</t>
  </si>
  <si>
    <t>20 Сентябрь 2023  13:50</t>
  </si>
  <si>
    <t>20 Сентябрь 2023  15:41</t>
  </si>
  <si>
    <t>1 ч. 51 мин.</t>
  </si>
  <si>
    <t>Исхакова Адель Баграмовна</t>
  </si>
  <si>
    <t>1 ч. 8 мин.</t>
  </si>
  <si>
    <t>Крупнова Светлана Владимировна</t>
  </si>
  <si>
    <t>2 ч. 26 мин.</t>
  </si>
  <si>
    <t>Латипова Альфира Радиковна</t>
  </si>
  <si>
    <t>1 ч. 1 мин.</t>
  </si>
  <si>
    <t>Маннанова Зульфия Ханнановна</t>
  </si>
  <si>
    <t>Масленникова Гульназ Валерьевна</t>
  </si>
  <si>
    <t>8</t>
  </si>
  <si>
    <t>20 Сентябрь 2023  13:22</t>
  </si>
  <si>
    <t>20 Сентябрь 2023  17:02</t>
  </si>
  <si>
    <t>3 час. 39 мин.</t>
  </si>
  <si>
    <t>Никитина Елена Вячеславовна</t>
  </si>
  <si>
    <t>1 ч. 38 мин.</t>
  </si>
  <si>
    <t>Панцырева Майя Валерьевна</t>
  </si>
  <si>
    <t>Парфирьева Наталья Владимировна</t>
  </si>
  <si>
    <t>МБОУ "Школа № 42 имени Героя России Д.Р.Гилемханова"</t>
  </si>
  <si>
    <t>20 Сентябрь 2023  17:47</t>
  </si>
  <si>
    <t>20 Сентябрь 2023  19:27</t>
  </si>
  <si>
    <t>Полях Елена Васильевна</t>
  </si>
  <si>
    <t>МБОУ "Школа №42 имени Героя России Д.Р.Гилемханова</t>
  </si>
  <si>
    <t>18 лет/5 месяцев</t>
  </si>
  <si>
    <t>20 Сентябрь 2023  19:11</t>
  </si>
  <si>
    <t>20 Сентябрь 2023  22:54</t>
  </si>
  <si>
    <t>3 час. 43 мин.</t>
  </si>
  <si>
    <t>Прошина Альбина Юнусовна</t>
  </si>
  <si>
    <t>21 ч. 2 мин.</t>
  </si>
  <si>
    <t>Романова Резида Габдулхаевна</t>
  </si>
  <si>
    <t>Русова Людмила Павловна</t>
  </si>
  <si>
    <t>43 года</t>
  </si>
  <si>
    <t>Сабирова Гульчачак Мансуровна</t>
  </si>
  <si>
    <t>2 ч. 36 мин.</t>
  </si>
  <si>
    <t>Сайхунова Алина Равхатовна</t>
  </si>
  <si>
    <t>Салахиева Любовь Олеговна</t>
  </si>
  <si>
    <t>Сафина Айсылу Наилевна</t>
  </si>
  <si>
    <t>Сафина Сиембика Равилевна</t>
  </si>
  <si>
    <t>МБОУ СОШ 68</t>
  </si>
  <si>
    <t>52 года</t>
  </si>
  <si>
    <t>20 Сентябрь 2023  20:49</t>
  </si>
  <si>
    <t>39 мин. 41 сек.</t>
  </si>
  <si>
    <t>Сахеева Алсу Нигматовна</t>
  </si>
  <si>
    <t>50 лет</t>
  </si>
  <si>
    <t>Семашко Светлана Валентиновна</t>
  </si>
  <si>
    <t>Тимофеева Татьяна Борисовна</t>
  </si>
  <si>
    <t>4 ч. 44 мин.</t>
  </si>
  <si>
    <t>Фатхрахманова Гульназ Альбертовна</t>
  </si>
  <si>
    <t>0 ч. 57 мин.</t>
  </si>
  <si>
    <t>Феклина Екатерина Евгеньевна</t>
  </si>
  <si>
    <t>2 ч. 19 мин.</t>
  </si>
  <si>
    <t>Фролунина Татьяна Викторовна</t>
  </si>
  <si>
    <t>Хазиева Лилия Гансовна</t>
  </si>
  <si>
    <t>1 ч. 48 мин.</t>
  </si>
  <si>
    <t>Халиулина Эльмира Фаритовна</t>
  </si>
  <si>
    <t>0 ч. 41 мин.</t>
  </si>
  <si>
    <t>Хамзина Рамзия Ралифовна</t>
  </si>
  <si>
    <t>Харитонова Ольга Николаевна</t>
  </si>
  <si>
    <t>0 ч. 43 мин.</t>
  </si>
  <si>
    <t>Хасанова Гульсина Маратовна</t>
  </si>
  <si>
    <t>Хасанова Надежда Владимировна</t>
  </si>
  <si>
    <t>7 ч. 32 мин.</t>
  </si>
  <si>
    <t>Хисамова Алсу Якубовна</t>
  </si>
  <si>
    <t>4 ч. 47 мин.</t>
  </si>
  <si>
    <t>Хисматуллова Роза Шагитовна</t>
  </si>
  <si>
    <t>Худайбердеева Луиза Сергеевна</t>
  </si>
  <si>
    <t>МБОУ " Школа №42 имени Героя Росиии  Д.Р.Гилемханова"</t>
  </si>
  <si>
    <t>20 Сентябрь 2023  18:30</t>
  </si>
  <si>
    <t>20 Сентябрь 2023  20:58</t>
  </si>
  <si>
    <t>2 час. 28 мин.</t>
  </si>
  <si>
    <t>Чернова Вероника Владимировна</t>
  </si>
  <si>
    <t>20 Сентябрь 2023  21:21</t>
  </si>
  <si>
    <t>3 час. 54 мин.</t>
  </si>
  <si>
    <t>Шакирова Айгуль Наилевна</t>
  </si>
  <si>
    <t>2 ч. 21 мин.</t>
  </si>
  <si>
    <t>Шумкова Зульфия Зуфаровна</t>
  </si>
  <si>
    <t>Юлдашева Наиля Рашидовна</t>
  </si>
  <si>
    <t>Юсупова Альбина Айратовна</t>
  </si>
  <si>
    <t>16 лет</t>
  </si>
  <si>
    <t>1 ч. 15 мин.</t>
  </si>
  <si>
    <t>Безопасность в быту</t>
  </si>
  <si>
    <t>Безопасность в природной среде</t>
  </si>
  <si>
    <t>Безопасность на транспорте, в общественных местах</t>
  </si>
  <si>
    <t>Безопасность в информационном пространстве</t>
  </si>
  <si>
    <t>Безопасность в социуме. Основы противодействия экстремизму и терроризму</t>
  </si>
  <si>
    <t>Здоровье человека и основы медицинских знаний. ГТО</t>
  </si>
  <si>
    <t>Галеев Наиль Нугуманович</t>
  </si>
  <si>
    <t>46 лет</t>
  </si>
  <si>
    <t>Основы безопасности жизнедеятельности</t>
  </si>
  <si>
    <t>Добродеев Леонид Леонидович</t>
  </si>
  <si>
    <t>2 ч. 0 мин.</t>
  </si>
  <si>
    <t>Портнов Дмитрий Михайлович</t>
  </si>
  <si>
    <t>Мбоу Школа 42 имени Героя России Д. Р. Гилемханова</t>
  </si>
  <si>
    <t>20 Сентябрь 2023  16:33</t>
  </si>
  <si>
    <t>20 Сентябрь 2023  19:37</t>
  </si>
  <si>
    <t>3 час. 3 мин.</t>
  </si>
  <si>
    <t>Основы гражданского права</t>
  </si>
  <si>
    <t>Основы семейного права</t>
  </si>
  <si>
    <t>Основы трудового права</t>
  </si>
  <si>
    <t>Экономические системы. Рыночные и финансовые отношения в экономике</t>
  </si>
  <si>
    <t>Политика и политическая власть. Основы конституционного строя Российской Федерации. Государственно-территориальное устройство Российской Федерации</t>
  </si>
  <si>
    <t>Обществознание</t>
  </si>
  <si>
    <t>20 Сентябрь 2023  23:02</t>
  </si>
  <si>
    <t>Клочкова Ольга Владимировна</t>
  </si>
  <si>
    <t>Савельев Сергей Эдуардович</t>
  </si>
  <si>
    <t>Фонетика. Графика. Орфоэпия</t>
  </si>
  <si>
    <t>Орфография. Лексикология. Морфология</t>
  </si>
  <si>
    <t>Синтаксис. Пунктуация</t>
  </si>
  <si>
    <t>Фольклор. Древнетата́рская литерату́ра</t>
  </si>
  <si>
    <t>Литература XVIII - XX веков</t>
  </si>
  <si>
    <t>Алиуллина Резеда Сулеймановна</t>
  </si>
  <si>
    <t>Родной (татарский) язык и литература</t>
  </si>
  <si>
    <t>2 ч. 23 мин.</t>
  </si>
  <si>
    <t>Гайнуллина Эльмира Маликовна</t>
  </si>
  <si>
    <t>МБОУ Лицей 35</t>
  </si>
  <si>
    <t>20 Сентябрь 2023  22:23</t>
  </si>
  <si>
    <t>20 Сентябрь 2023  23:28</t>
  </si>
  <si>
    <t>14 ч. 51 мин.</t>
  </si>
  <si>
    <t>Гильмутдинова Гузель Калимулловна</t>
  </si>
  <si>
    <t>1 ч. 39 мин.</t>
  </si>
  <si>
    <t>Залялеева Алсу Котдусовна</t>
  </si>
  <si>
    <t>Идрисова Лилия Мансуровна</t>
  </si>
  <si>
    <t>внебюджетная основа</t>
  </si>
  <si>
    <t>0 ч. 40 мин.</t>
  </si>
  <si>
    <t>Камалиева Роза Кадыровна</t>
  </si>
  <si>
    <t>5 ч. 40 мин.</t>
  </si>
  <si>
    <t>Камалтдинова Лилия Рифкатовна</t>
  </si>
  <si>
    <t>Кульмамедова Лейсан Миннуровна</t>
  </si>
  <si>
    <t>9</t>
  </si>
  <si>
    <t>20 Сентябрь 2023  19:16</t>
  </si>
  <si>
    <t>15 мин. 52 сек.</t>
  </si>
  <si>
    <t>Махмутова Фарида Гусмановна</t>
  </si>
  <si>
    <t>Мингазова Рушания Шаукатовна</t>
  </si>
  <si>
    <t>Муртазина Лейсан Рустемовна</t>
  </si>
  <si>
    <t>Назмутдинова Алсу Фаритовна</t>
  </si>
  <si>
    <t>2 ч. 46 мин.</t>
  </si>
  <si>
    <t>Рахманова Эндже Рафиковна</t>
  </si>
  <si>
    <t>Садикова Светлана Максутовна</t>
  </si>
  <si>
    <t>Сафина Гульназ Васильевна</t>
  </si>
  <si>
    <t>Тренгулова Эльмира Римировна</t>
  </si>
  <si>
    <t>0 ч. 18 мин.</t>
  </si>
  <si>
    <t>Файзуллина Амина Анасовна</t>
  </si>
  <si>
    <t>Фахрутдинова Гульназ Фаилевна</t>
  </si>
  <si>
    <t>3 ч. 9 мин.</t>
  </si>
  <si>
    <t>Хабибрахманова Минзиля Мударисовна</t>
  </si>
  <si>
    <t>Хабибуллина Лейла Фаязовна</t>
  </si>
  <si>
    <t>0 ч. 24 мин.</t>
  </si>
  <si>
    <t>Хафизова Миляуша Мавлетовна</t>
  </si>
  <si>
    <t>Хусаинова Миляуша Жигангереевна</t>
  </si>
  <si>
    <t>Муниципальное бюджетное общеобразовательное учреждение "Средняя общеобразовательная школа №42 имени Героя России Д.Р.Гилемханова"</t>
  </si>
  <si>
    <t>20 Сентябрь 2023  17:33</t>
  </si>
  <si>
    <t>3 час. 5 мин.</t>
  </si>
  <si>
    <t>Яруллина Айсылу Камилевна</t>
  </si>
  <si>
    <t>0 ч. 13 мин.</t>
  </si>
  <si>
    <t>Понимание технологических процессов. Соблюдение правил безопасности использования технических устройств</t>
  </si>
  <si>
    <t>Технология обработки текстильных материалов</t>
  </si>
  <si>
    <t>Технология приготовления пищи</t>
  </si>
  <si>
    <t>Дизайн. Эстетика в быту. Эстетика и экология жилища</t>
  </si>
  <si>
    <t>Технологии и искусство. Народные ремесла</t>
  </si>
  <si>
    <t>Оганезова Карине Хачатуровна</t>
  </si>
  <si>
    <t>Технология (преподавание для девочек)</t>
  </si>
  <si>
    <t>8 ч. 51 мин.</t>
  </si>
  <si>
    <t>Панурина Елена Вениаминовна</t>
  </si>
  <si>
    <t>МБОУ "Гимназия 16"</t>
  </si>
  <si>
    <t>14206/473/38</t>
  </si>
  <si>
    <t>20 Сентябрь 2023  21:19</t>
  </si>
  <si>
    <t>20 Сентябрь 2023  23:20</t>
  </si>
  <si>
    <t>2 час. 1 мин.</t>
  </si>
  <si>
    <t>Федорова Анна Анатольевна</t>
  </si>
  <si>
    <t>МБОУ "Школа №68"</t>
  </si>
  <si>
    <t>20 Сентябрь 2023  15:22</t>
  </si>
  <si>
    <t>20 Сентябрь 2023  22:29</t>
  </si>
  <si>
    <t>7 час. 6 мин.</t>
  </si>
  <si>
    <t>Технологии обработки конструкционных материалов</t>
  </si>
  <si>
    <t>Традиционные производства и технологии. Обработка древесины</t>
  </si>
  <si>
    <t>Традиционные производства. Обработка металла и технологии</t>
  </si>
  <si>
    <t>Авхадиев Айрат Радикович</t>
  </si>
  <si>
    <t>Технология (преподавание для мальчиков)</t>
  </si>
  <si>
    <t>22 ч. 49 мин.</t>
  </si>
  <si>
    <t>Белоцкая Татьяна Адамовна</t>
  </si>
  <si>
    <t>Гарипов Фирдинант Абдуллович</t>
  </si>
  <si>
    <t>49 лет</t>
  </si>
  <si>
    <t>2 ч. 41 мин.</t>
  </si>
  <si>
    <t>Хайдаров Радик Ирекович</t>
  </si>
  <si>
    <t>14 Сентябрь 2023  12:34</t>
  </si>
  <si>
    <t>14 Сентябрь 2023  14:15</t>
  </si>
  <si>
    <t>1 ч. 41 мин.</t>
  </si>
  <si>
    <t>Муллагалеева Рузиля Раисовна</t>
  </si>
  <si>
    <t>Муниципальное бюджетное общеобразовательное учреждение "Татарско-русская средняя общеобразовательная школа №68 с углубленным изучением отдельных предметов" Приволжского района г. Казани</t>
  </si>
  <si>
    <t>5</t>
  </si>
  <si>
    <t>20 Сентябрь 2023  21:40</t>
  </si>
  <si>
    <t>Афанасьева Фарида Халиулловна</t>
  </si>
  <si>
    <t>4913001054@edu.tatar.ru</t>
  </si>
  <si>
    <t>МБОУ" Гимназия №52"</t>
  </si>
  <si>
    <t>13 Сентябрь 2023  17:29</t>
  </si>
  <si>
    <t>13 Сентябрь 2023  18:56</t>
  </si>
  <si>
    <t>1 ч. 27 мин.</t>
  </si>
  <si>
    <t>Габдракипова Ляйсан Рашитовна</t>
  </si>
  <si>
    <t>4901009874@edu.tatar.ru</t>
  </si>
  <si>
    <t>Муниципальное бюджетное общеобразовательное учреждение «Гимназия №6» Приволжского района г. Казани</t>
  </si>
  <si>
    <t>3</t>
  </si>
  <si>
    <t>11 Сентябрь 2023  20:06</t>
  </si>
  <si>
    <t>12 Сентябрь 2023  15:44</t>
  </si>
  <si>
    <t>19 час. 38 мин.</t>
  </si>
  <si>
    <t>Емельянова Елена Валентиновна</t>
  </si>
  <si>
    <t>4926000034@edu.tatar.ru</t>
  </si>
  <si>
    <t>МБОУ " русско-татарская школа № 136"</t>
  </si>
  <si>
    <t>6 Сентябрь 2023  17:20</t>
  </si>
  <si>
    <t>11 Сентябрь 2023  16:37</t>
  </si>
  <si>
    <t>4 дн. 23 час.</t>
  </si>
  <si>
    <t>Мухамедьярова Лейсан Ринатовна</t>
  </si>
  <si>
    <t>4905000364@edu.tatar.ru</t>
  </si>
  <si>
    <t>Муниципальное бюджетное общеобразовательное учреждение «Гимназия №18 с татарским языком обучения - «Галэм»</t>
  </si>
  <si>
    <t>15 Сентябрь 2023  10:51</t>
  </si>
  <si>
    <t>15 Сентябрь 2023  23:42</t>
  </si>
  <si>
    <t>12 час. 50 мин.</t>
  </si>
  <si>
    <t>Павлова Светлана Викторовна</t>
  </si>
  <si>
    <t>4913000444@edu.tatar.ru</t>
  </si>
  <si>
    <t>Муниципальное бюджетное общеобразовательное учреждение "Гимназия №52"</t>
  </si>
  <si>
    <t>12 Сентябрь 2023  10:48</t>
  </si>
  <si>
    <t>12 Сентябрь 2023  11:42</t>
  </si>
  <si>
    <t>53 мин. 48 сек.</t>
  </si>
  <si>
    <t>4929000505@edu.tatar.ru</t>
  </si>
  <si>
    <t>13 Сентябрь 2023  09:34</t>
  </si>
  <si>
    <t>13 Сентябрь 2023  23:35</t>
  </si>
  <si>
    <t>14 час.</t>
  </si>
  <si>
    <t>Яшина Елена Евгеньевна</t>
  </si>
  <si>
    <t>4915001514@edu.tatar.ru</t>
  </si>
  <si>
    <t>Муниципальное общеобразовательное учреждение "Средняя общеобразовательная школа №69"</t>
  </si>
  <si>
    <t>11 Сентябрь 2023  18:18</t>
  </si>
  <si>
    <t>11 Сентябрь 2023  19:06</t>
  </si>
  <si>
    <t>48 мин. 1 сек.</t>
  </si>
  <si>
    <t>Гимнастика</t>
  </si>
  <si>
    <t>Лёгкая атлетика</t>
  </si>
  <si>
    <t>Зимние виды спорта</t>
  </si>
  <si>
    <t>Спортивные игры. Баскетбол. Волейбол. Футбол</t>
  </si>
  <si>
    <t>Князева Ирина Юрьевна</t>
  </si>
  <si>
    <t>Физическая культура</t>
  </si>
  <si>
    <t>4 ч. 30 мин.</t>
  </si>
  <si>
    <t>Куроедов Борис Борисович</t>
  </si>
  <si>
    <t>20 ч. 59 мин.</t>
  </si>
  <si>
    <t>Лукьянов Алексей Юрьевич</t>
  </si>
  <si>
    <t>Сенюхин Сергей Геннадьевич</t>
  </si>
  <si>
    <t>Шавалеева Рамиля Альбертовна</t>
  </si>
  <si>
    <t>Якупов Ильмир Ильсурович</t>
  </si>
  <si>
    <t>3 ч. 29 мин.</t>
  </si>
  <si>
    <t>Зайцева Вероника Николаевна</t>
  </si>
  <si>
    <t>МБОУ СОШ №42 имени Героя России Д.Р.Гилемханова</t>
  </si>
  <si>
    <t>1год</t>
  </si>
  <si>
    <t>20 Сентябрь 2023  15:00</t>
  </si>
  <si>
    <t>20 Сентябрь 2023  15:58</t>
  </si>
  <si>
    <t>58 мин. 15 сек.</t>
  </si>
  <si>
    <t>Аблямитова Татьяна Алексеевна</t>
  </si>
  <si>
    <t>4928000094@edu.tatar.ru</t>
  </si>
  <si>
    <t>МАОУ "Гимназия №139-Центр образования"</t>
  </si>
  <si>
    <t>7 Сентябрь 2023  15:01</t>
  </si>
  <si>
    <t>7 Сентябрь 2023  15:41</t>
  </si>
  <si>
    <t>39 мин. 23 сек.</t>
  </si>
  <si>
    <t>Ахметзянова Алсу Раильевна</t>
  </si>
  <si>
    <t>4901000334@edu.tatar.ru</t>
  </si>
  <si>
    <t>7 Сентябрь 2023  14:38</t>
  </si>
  <si>
    <t>8 Сентябрь 2023  16:05</t>
  </si>
  <si>
    <t>Зиятдинова Наиля Гаптельфартовна</t>
  </si>
  <si>
    <t>4906006425@edu.tatar.ru</t>
  </si>
  <si>
    <t>10</t>
  </si>
  <si>
    <t>10 Сентябрь 2023  11:03</t>
  </si>
  <si>
    <t>10 Сентябрь 2023  11:42</t>
  </si>
  <si>
    <t>38 мин. 27 сек.</t>
  </si>
  <si>
    <t>Пещерова Светлана Николаевна</t>
  </si>
  <si>
    <t>4913001035@edu.tatar.ru</t>
  </si>
  <si>
    <t>Муниципальное бюджетное общеобразовательное учреждение "Гимназия№52"</t>
  </si>
  <si>
    <t>37</t>
  </si>
  <si>
    <t>11 Сентябрь 2023  11:00</t>
  </si>
  <si>
    <t>11 Сентябрь 2023  12:38</t>
  </si>
  <si>
    <t>Шамсутдинова Алсу Тальгатовна</t>
  </si>
  <si>
    <t>4914000814@edu.tatar.ru</t>
  </si>
  <si>
    <t>МБОУ "Татарско-руссккая средняя общелбразовательная школа 68 с углублённым изучением отдельных предметов"</t>
  </si>
  <si>
    <t>26лет</t>
  </si>
  <si>
    <t>20 Сентябрь 2023  20:42</t>
  </si>
  <si>
    <t>Гайнутдинов Раиль Габделбарович</t>
  </si>
  <si>
    <t>2 ч. 47 мин.</t>
  </si>
  <si>
    <t>Мансурова Гульчачак Асгатовна</t>
  </si>
  <si>
    <t>15 Сентябрь 2023  21:47</t>
  </si>
  <si>
    <t>15 Сентябрь 2023  23:39</t>
  </si>
  <si>
    <t>Николаева Татьяна Антониновна</t>
  </si>
  <si>
    <t>22 ч. 57 мин.</t>
  </si>
  <si>
    <t>Сумцева Раиса Амирановна</t>
  </si>
  <si>
    <t>4 ч. 23 мин.</t>
  </si>
  <si>
    <t>Усманова Эльмира Расыховна</t>
  </si>
  <si>
    <t>2 ч. 40 мин.</t>
  </si>
  <si>
    <t>Хазиева Ольга Александровна</t>
  </si>
  <si>
    <t>1 ч. 57 мин.</t>
  </si>
  <si>
    <t>Шайдуллин Артур Фаузерович</t>
  </si>
  <si>
    <t>0 ч. 52 мин.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</si>
</sst>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2"/>
      <color rgb="FF000000"/>
      <name val="Calibri"/>
    </font>
    <font>
      <b/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1"/>
      <color rgb="FF555555"/>
      <name val="Arial"/>
      <family val="2"/>
      <charset val="204"/>
    </font>
    <font>
      <sz val="12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6" fillId="0" borderId="0"/>
    <xf numFmtId="0" fontId="10" fillId="0" borderId="0"/>
  </cellStyleXfs>
  <cellXfs count="12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2" fontId="3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22" fontId="4" fillId="0" borderId="1" xfId="0" applyNumberFormat="1" applyFont="1" applyFill="1" applyBorder="1" applyAlignment="1">
      <alignment horizontal="left"/>
    </xf>
    <xf numFmtId="22" fontId="5" fillId="0" borderId="1" xfId="0" applyNumberFormat="1" applyFont="1" applyFill="1" applyBorder="1" applyAlignment="1">
      <alignment horizontal="center"/>
    </xf>
    <xf numFmtId="0" fontId="6" fillId="0" borderId="0" xfId="1"/>
    <xf numFmtId="0" fontId="7" fillId="0" borderId="1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/>
    </xf>
    <xf numFmtId="0" fontId="8" fillId="0" borderId="12" xfId="1" applyFont="1" applyBorder="1" applyAlignment="1">
      <alignment horizontal="center"/>
    </xf>
    <xf numFmtId="22" fontId="8" fillId="0" borderId="12" xfId="1" applyNumberFormat="1" applyFont="1" applyBorder="1" applyAlignment="1">
      <alignment horizontal="center"/>
    </xf>
    <xf numFmtId="2" fontId="7" fillId="0" borderId="12" xfId="1" applyNumberFormat="1" applyFont="1" applyBorder="1" applyAlignment="1">
      <alignment horizontal="center"/>
    </xf>
    <xf numFmtId="2" fontId="8" fillId="0" borderId="12" xfId="1" applyNumberFormat="1" applyFont="1" applyBorder="1" applyAlignment="1">
      <alignment horizontal="center"/>
    </xf>
    <xf numFmtId="0" fontId="7" fillId="0" borderId="18" xfId="1" applyFont="1" applyBorder="1" applyAlignment="1">
      <alignment horizontal="center" vertical="center"/>
    </xf>
    <xf numFmtId="2" fontId="7" fillId="0" borderId="18" xfId="1" applyNumberFormat="1" applyFont="1" applyBorder="1" applyAlignment="1">
      <alignment horizontal="center" vertical="center"/>
    </xf>
    <xf numFmtId="0" fontId="9" fillId="0" borderId="0" xfId="1" applyFont="1"/>
    <xf numFmtId="0" fontId="3" fillId="0" borderId="1" xfId="0" applyFont="1" applyBorder="1" applyAlignment="1">
      <alignment horizontal="center"/>
    </xf>
    <xf numFmtId="2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0" fillId="0" borderId="1" xfId="0" applyFont="1" applyBorder="1"/>
    <xf numFmtId="0" fontId="11" fillId="0" borderId="0" xfId="2" applyFont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0" fillId="0" borderId="1" xfId="2" applyFont="1" applyBorder="1" applyAlignment="1"/>
    <xf numFmtId="0" fontId="10" fillId="0" borderId="1" xfId="2" applyFont="1" applyBorder="1"/>
    <xf numFmtId="2" fontId="11" fillId="0" borderId="1" xfId="2" applyNumberFormat="1" applyFont="1" applyBorder="1" applyAlignment="1">
      <alignment horizontal="center" vertical="center"/>
    </xf>
    <xf numFmtId="2" fontId="10" fillId="0" borderId="1" xfId="2" applyNumberFormat="1" applyFont="1" applyBorder="1" applyAlignment="1">
      <alignment horizontal="center" vertical="center"/>
    </xf>
    <xf numFmtId="0" fontId="10" fillId="0" borderId="0" xfId="2" applyFont="1"/>
    <xf numFmtId="0" fontId="12" fillId="0" borderId="1" xfId="2" applyFont="1" applyBorder="1"/>
    <xf numFmtId="0" fontId="12" fillId="0" borderId="1" xfId="2" applyFont="1" applyBorder="1" applyAlignment="1"/>
    <xf numFmtId="2" fontId="12" fillId="0" borderId="1" xfId="2" applyNumberFormat="1" applyFont="1" applyBorder="1" applyAlignment="1">
      <alignment horizontal="center" vertical="center"/>
    </xf>
    <xf numFmtId="0" fontId="12" fillId="0" borderId="0" xfId="2" applyFont="1"/>
    <xf numFmtId="0" fontId="11" fillId="0" borderId="0" xfId="2" applyFont="1"/>
    <xf numFmtId="0" fontId="14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2" fillId="0" borderId="1" xfId="2" applyFont="1" applyBorder="1" applyAlignment="1">
      <alignment vertical="center"/>
    </xf>
    <xf numFmtId="2" fontId="12" fillId="0" borderId="0" xfId="2" applyNumberFormat="1" applyFont="1" applyAlignment="1">
      <alignment horizontal="center" vertical="center"/>
    </xf>
    <xf numFmtId="0" fontId="12" fillId="0" borderId="0" xfId="2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/>
    <xf numFmtId="2" fontId="0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4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1" fillId="0" borderId="0" xfId="2" applyFont="1" applyAlignment="1">
      <alignment wrapText="1"/>
    </xf>
    <xf numFmtId="0" fontId="14" fillId="0" borderId="1" xfId="2" applyFont="1" applyBorder="1" applyAlignment="1"/>
    <xf numFmtId="0" fontId="0" fillId="0" borderId="0" xfId="0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2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/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Alignment="1"/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wrapText="1"/>
    </xf>
    <xf numFmtId="0" fontId="17" fillId="0" borderId="1" xfId="2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/>
    </xf>
    <xf numFmtId="0" fontId="18" fillId="0" borderId="1" xfId="2" applyFont="1" applyBorder="1" applyAlignment="1">
      <alignment horizontal="center" vertical="center" wrapText="1"/>
    </xf>
    <xf numFmtId="0" fontId="18" fillId="0" borderId="1" xfId="2" applyFont="1" applyBorder="1" applyAlignment="1"/>
    <xf numFmtId="0" fontId="18" fillId="0" borderId="1" xfId="2" applyFont="1" applyBorder="1"/>
    <xf numFmtId="2" fontId="17" fillId="0" borderId="1" xfId="2" applyNumberFormat="1" applyFont="1" applyBorder="1" applyAlignment="1">
      <alignment horizontal="center" vertical="center"/>
    </xf>
    <xf numFmtId="2" fontId="18" fillId="0" borderId="1" xfId="2" applyNumberFormat="1" applyFont="1" applyBorder="1" applyAlignment="1">
      <alignment horizontal="center" vertical="center"/>
    </xf>
    <xf numFmtId="2" fontId="10" fillId="0" borderId="0" xfId="2" applyNumberFormat="1" applyFont="1" applyAlignment="1">
      <alignment horizontal="center" vertical="center"/>
    </xf>
    <xf numFmtId="0" fontId="19" fillId="0" borderId="1" xfId="2" applyFont="1" applyBorder="1"/>
    <xf numFmtId="0" fontId="19" fillId="0" borderId="1" xfId="2" applyFont="1" applyBorder="1" applyAlignment="1"/>
    <xf numFmtId="2" fontId="19" fillId="0" borderId="1" xfId="2" applyNumberFormat="1" applyFont="1" applyBorder="1" applyAlignment="1">
      <alignment horizontal="center" vertical="center"/>
    </xf>
    <xf numFmtId="0" fontId="17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1" fillId="0" borderId="1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7" fillId="0" borderId="9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"/>
  <sheetViews>
    <sheetView workbookViewId="0">
      <selection activeCell="D10" sqref="D10"/>
    </sheetView>
  </sheetViews>
  <sheetFormatPr defaultRowHeight="15.75" x14ac:dyDescent="0.25"/>
  <cols>
    <col min="1" max="1" width="35.7109375" style="46" customWidth="1"/>
    <col min="2" max="2" width="13.5703125" style="46" customWidth="1"/>
    <col min="3" max="3" width="18.28515625" style="46" customWidth="1"/>
    <col min="4" max="4" width="16.7109375" style="46" customWidth="1"/>
    <col min="5" max="15" width="9.140625" style="46"/>
    <col min="16" max="16" width="14" style="46" customWidth="1"/>
    <col min="17" max="22" width="9.140625" style="46"/>
    <col min="23" max="23" width="11" style="46" customWidth="1"/>
    <col min="24" max="24" width="13.140625" style="46" customWidth="1"/>
    <col min="25" max="25" width="14.140625" style="46" customWidth="1"/>
    <col min="26" max="26" width="15" style="46" customWidth="1"/>
    <col min="27" max="27" width="14.28515625" style="46" customWidth="1"/>
    <col min="28" max="30" width="13.42578125" style="46" customWidth="1"/>
    <col min="31" max="16384" width="9.140625" style="46"/>
  </cols>
  <sheetData>
    <row r="1" spans="1:42" ht="28.15" customHeight="1" x14ac:dyDescent="0.25">
      <c r="A1" s="92" t="s">
        <v>0</v>
      </c>
      <c r="B1" s="92" t="s">
        <v>230</v>
      </c>
      <c r="C1" s="92" t="s">
        <v>231</v>
      </c>
      <c r="D1" s="92" t="s">
        <v>3</v>
      </c>
      <c r="E1" s="92" t="s">
        <v>5</v>
      </c>
      <c r="F1" s="92" t="s">
        <v>6</v>
      </c>
      <c r="G1" s="92" t="s">
        <v>7</v>
      </c>
      <c r="H1" s="92" t="s">
        <v>232</v>
      </c>
      <c r="I1" s="92" t="s">
        <v>9</v>
      </c>
      <c r="J1" s="92" t="s">
        <v>233</v>
      </c>
      <c r="K1" s="92" t="s">
        <v>11</v>
      </c>
      <c r="L1" s="92" t="s">
        <v>481</v>
      </c>
      <c r="M1" s="92" t="s">
        <v>235</v>
      </c>
      <c r="N1" s="92" t="s">
        <v>482</v>
      </c>
      <c r="O1" s="92"/>
      <c r="P1" s="92"/>
      <c r="Q1" s="92"/>
      <c r="R1" s="92"/>
      <c r="S1" s="92"/>
      <c r="T1" s="93" t="s">
        <v>483</v>
      </c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2" t="s">
        <v>484</v>
      </c>
      <c r="AG1" s="92"/>
      <c r="AH1" s="92"/>
      <c r="AI1" s="92"/>
      <c r="AJ1" s="92"/>
      <c r="AK1" s="92"/>
      <c r="AL1" s="94" t="s">
        <v>238</v>
      </c>
      <c r="AM1" s="94"/>
      <c r="AN1" s="94"/>
      <c r="AO1" s="94"/>
      <c r="AP1" s="94"/>
    </row>
    <row r="2" spans="1:42" ht="204.75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81" t="s">
        <v>485</v>
      </c>
      <c r="O2" s="81" t="s">
        <v>486</v>
      </c>
      <c r="P2" s="81" t="s">
        <v>487</v>
      </c>
      <c r="Q2" s="81" t="s">
        <v>488</v>
      </c>
      <c r="R2" s="81" t="s">
        <v>489</v>
      </c>
      <c r="S2" s="92" t="s">
        <v>235</v>
      </c>
      <c r="T2" s="92" t="s">
        <v>490</v>
      </c>
      <c r="U2" s="92"/>
      <c r="V2" s="92"/>
      <c r="W2" s="81" t="s">
        <v>491</v>
      </c>
      <c r="X2" s="81" t="s">
        <v>492</v>
      </c>
      <c r="Y2" s="81" t="s">
        <v>493</v>
      </c>
      <c r="Z2" s="81" t="s">
        <v>494</v>
      </c>
      <c r="AA2" s="81" t="s">
        <v>495</v>
      </c>
      <c r="AB2" s="81" t="s">
        <v>496</v>
      </c>
      <c r="AC2" s="81" t="s">
        <v>497</v>
      </c>
      <c r="AD2" s="81" t="s">
        <v>498</v>
      </c>
      <c r="AE2" s="92" t="s">
        <v>235</v>
      </c>
      <c r="AF2" s="92"/>
      <c r="AG2" s="92"/>
      <c r="AH2" s="92"/>
      <c r="AI2" s="92"/>
      <c r="AJ2" s="92"/>
      <c r="AK2" s="92"/>
      <c r="AL2" s="94"/>
      <c r="AM2" s="94"/>
      <c r="AN2" s="94"/>
      <c r="AO2" s="94"/>
      <c r="AP2" s="94"/>
    </row>
    <row r="3" spans="1:42" ht="63" x14ac:dyDescent="0.25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82" t="s">
        <v>239</v>
      </c>
      <c r="O3" s="82" t="s">
        <v>240</v>
      </c>
      <c r="P3" s="82" t="s">
        <v>241</v>
      </c>
      <c r="Q3" s="82" t="s">
        <v>242</v>
      </c>
      <c r="R3" s="82" t="s">
        <v>243</v>
      </c>
      <c r="S3" s="92"/>
      <c r="T3" s="83" t="s">
        <v>504</v>
      </c>
      <c r="U3" s="83" t="s">
        <v>245</v>
      </c>
      <c r="V3" s="81" t="s">
        <v>235</v>
      </c>
      <c r="W3" s="83" t="s">
        <v>246</v>
      </c>
      <c r="X3" s="83" t="s">
        <v>247</v>
      </c>
      <c r="Y3" s="83" t="s">
        <v>248</v>
      </c>
      <c r="Z3" s="83" t="s">
        <v>249</v>
      </c>
      <c r="AA3" s="83" t="s">
        <v>250</v>
      </c>
      <c r="AB3" s="83" t="s">
        <v>251</v>
      </c>
      <c r="AC3" s="83" t="s">
        <v>252</v>
      </c>
      <c r="AD3" s="83" t="s">
        <v>253</v>
      </c>
      <c r="AE3" s="92"/>
      <c r="AF3" s="83" t="s">
        <v>254</v>
      </c>
      <c r="AG3" s="83" t="s">
        <v>255</v>
      </c>
      <c r="AH3" s="83" t="s">
        <v>256</v>
      </c>
      <c r="AI3" s="83" t="s">
        <v>257</v>
      </c>
      <c r="AJ3" s="83" t="s">
        <v>258</v>
      </c>
      <c r="AK3" s="81" t="s">
        <v>235</v>
      </c>
      <c r="AL3" s="83" t="s">
        <v>259</v>
      </c>
      <c r="AM3" s="83" t="s">
        <v>260</v>
      </c>
      <c r="AN3" s="83" t="s">
        <v>261</v>
      </c>
      <c r="AO3" s="83" t="s">
        <v>262</v>
      </c>
      <c r="AP3" s="81" t="s">
        <v>235</v>
      </c>
    </row>
    <row r="4" spans="1:42" x14ac:dyDescent="0.25">
      <c r="A4" s="66" t="s">
        <v>1154</v>
      </c>
      <c r="B4" s="43" t="s">
        <v>1155</v>
      </c>
      <c r="C4" s="66" t="s">
        <v>271</v>
      </c>
      <c r="D4" s="66" t="s">
        <v>1156</v>
      </c>
      <c r="E4" s="66" t="s">
        <v>58</v>
      </c>
      <c r="F4" s="66" t="s">
        <v>49</v>
      </c>
      <c r="G4" s="66" t="s">
        <v>49</v>
      </c>
      <c r="H4" s="43" t="s">
        <v>274</v>
      </c>
      <c r="I4" s="43" t="s">
        <v>1157</v>
      </c>
      <c r="J4" s="43" t="s">
        <v>1158</v>
      </c>
      <c r="K4" s="43" t="s">
        <v>1159</v>
      </c>
      <c r="L4" s="44">
        <v>10.25</v>
      </c>
      <c r="M4" s="44">
        <f t="shared" ref="M4:M8" si="0">L4/24*100</f>
        <v>42.708333333333329</v>
      </c>
      <c r="N4" s="45">
        <v>1</v>
      </c>
      <c r="O4" s="45">
        <v>0</v>
      </c>
      <c r="P4" s="45">
        <v>0</v>
      </c>
      <c r="Q4" s="45">
        <v>1</v>
      </c>
      <c r="R4" s="45">
        <v>1</v>
      </c>
      <c r="S4" s="86">
        <f t="shared" ref="S4:S8" si="1">AVERAGE(N4:R4)*100</f>
        <v>60</v>
      </c>
      <c r="T4" s="45">
        <v>1</v>
      </c>
      <c r="U4" s="45">
        <v>0.75</v>
      </c>
      <c r="V4" s="86">
        <f t="shared" ref="V4:V8" si="2">AVERAGE(T4:U4)*100</f>
        <v>87.5</v>
      </c>
      <c r="W4" s="45">
        <v>0</v>
      </c>
      <c r="X4" s="45">
        <v>0.5</v>
      </c>
      <c r="Y4" s="45">
        <v>0</v>
      </c>
      <c r="Z4" s="45">
        <v>0</v>
      </c>
      <c r="AA4" s="45">
        <v>0.75</v>
      </c>
      <c r="AB4" s="45">
        <v>1</v>
      </c>
      <c r="AC4" s="45">
        <v>0.33</v>
      </c>
      <c r="AD4" s="45">
        <v>0</v>
      </c>
      <c r="AE4" s="86">
        <f t="shared" ref="AE4:AE8" si="3">AVERAGE(T4:U4,W4:AD4)*100</f>
        <v>43.3</v>
      </c>
      <c r="AF4" s="45">
        <v>0</v>
      </c>
      <c r="AG4" s="45">
        <v>0.33</v>
      </c>
      <c r="AH4" s="45">
        <v>0</v>
      </c>
      <c r="AI4" s="45" t="s">
        <v>45</v>
      </c>
      <c r="AJ4" s="45">
        <v>1</v>
      </c>
      <c r="AK4" s="86">
        <f t="shared" ref="AK4:AK8" si="4">AVERAGE(AF4:AJ4)*100</f>
        <v>33.25</v>
      </c>
      <c r="AL4" s="45">
        <v>0</v>
      </c>
      <c r="AM4" s="45">
        <v>0.71</v>
      </c>
      <c r="AN4" s="45">
        <v>0.14000000000000001</v>
      </c>
      <c r="AO4" s="45">
        <v>0.73</v>
      </c>
      <c r="AP4" s="86">
        <f t="shared" ref="AP4:AP8" si="5">AVERAGE(AL4:AO4)*100</f>
        <v>39.5</v>
      </c>
    </row>
    <row r="5" spans="1:42" x14ac:dyDescent="0.25">
      <c r="A5" s="66" t="s">
        <v>1160</v>
      </c>
      <c r="B5" s="43" t="s">
        <v>1161</v>
      </c>
      <c r="C5" s="66" t="s">
        <v>271</v>
      </c>
      <c r="D5" s="66" t="s">
        <v>507</v>
      </c>
      <c r="E5" s="66" t="s">
        <v>58</v>
      </c>
      <c r="F5" s="66" t="s">
        <v>380</v>
      </c>
      <c r="G5" s="66" t="s">
        <v>380</v>
      </c>
      <c r="H5" s="43" t="s">
        <v>274</v>
      </c>
      <c r="I5" s="43" t="s">
        <v>1162</v>
      </c>
      <c r="J5" s="43" t="s">
        <v>1163</v>
      </c>
      <c r="K5" s="43" t="s">
        <v>318</v>
      </c>
      <c r="L5" s="44">
        <v>11.28</v>
      </c>
      <c r="M5" s="44">
        <f t="shared" si="0"/>
        <v>47</v>
      </c>
      <c r="N5" s="45">
        <v>0</v>
      </c>
      <c r="O5" s="45">
        <v>0</v>
      </c>
      <c r="P5" s="45">
        <v>1</v>
      </c>
      <c r="Q5" s="45">
        <v>0</v>
      </c>
      <c r="R5" s="45">
        <v>0</v>
      </c>
      <c r="S5" s="86">
        <f t="shared" si="1"/>
        <v>20</v>
      </c>
      <c r="T5" s="45">
        <v>0.5</v>
      </c>
      <c r="U5" s="45">
        <v>1</v>
      </c>
      <c r="V5" s="86">
        <f t="shared" si="2"/>
        <v>75</v>
      </c>
      <c r="W5" s="45">
        <v>0</v>
      </c>
      <c r="X5" s="45">
        <v>0.5</v>
      </c>
      <c r="Y5" s="45">
        <v>1</v>
      </c>
      <c r="Z5" s="45">
        <v>0.5</v>
      </c>
      <c r="AA5" s="45">
        <v>1</v>
      </c>
      <c r="AB5" s="45">
        <v>0</v>
      </c>
      <c r="AC5" s="45">
        <v>0.33</v>
      </c>
      <c r="AD5" s="45">
        <v>0</v>
      </c>
      <c r="AE5" s="86">
        <f t="shared" si="3"/>
        <v>48.3</v>
      </c>
      <c r="AF5" s="45">
        <v>0.33</v>
      </c>
      <c r="AG5" s="45">
        <v>0</v>
      </c>
      <c r="AH5" s="45">
        <v>1</v>
      </c>
      <c r="AI5" s="45">
        <v>0.33</v>
      </c>
      <c r="AJ5" s="45">
        <v>1</v>
      </c>
      <c r="AK5" s="86">
        <f t="shared" si="4"/>
        <v>53.2</v>
      </c>
      <c r="AL5" s="45">
        <v>0.71</v>
      </c>
      <c r="AM5" s="45">
        <v>1</v>
      </c>
      <c r="AN5" s="45">
        <v>0.67</v>
      </c>
      <c r="AO5" s="45">
        <v>0.4</v>
      </c>
      <c r="AP5" s="86">
        <f t="shared" si="5"/>
        <v>69.5</v>
      </c>
    </row>
    <row r="6" spans="1:42" x14ac:dyDescent="0.25">
      <c r="A6" s="66" t="s">
        <v>1164</v>
      </c>
      <c r="B6" s="43" t="s">
        <v>1165</v>
      </c>
      <c r="C6" s="66" t="s">
        <v>271</v>
      </c>
      <c r="D6" s="66" t="s">
        <v>799</v>
      </c>
      <c r="E6" s="66" t="s">
        <v>58</v>
      </c>
      <c r="F6" s="66" t="s">
        <v>438</v>
      </c>
      <c r="G6" s="66" t="s">
        <v>1166</v>
      </c>
      <c r="H6" s="43" t="s">
        <v>274</v>
      </c>
      <c r="I6" s="43" t="s">
        <v>1167</v>
      </c>
      <c r="J6" s="43" t="s">
        <v>1168</v>
      </c>
      <c r="K6" s="43" t="s">
        <v>1169</v>
      </c>
      <c r="L6" s="44">
        <v>18.260000000000002</v>
      </c>
      <c r="M6" s="44">
        <f t="shared" si="0"/>
        <v>76.083333333333343</v>
      </c>
      <c r="N6" s="45">
        <v>1</v>
      </c>
      <c r="O6" s="45">
        <v>1</v>
      </c>
      <c r="P6" s="45">
        <v>0</v>
      </c>
      <c r="Q6" s="45">
        <v>1</v>
      </c>
      <c r="R6" s="45">
        <v>0</v>
      </c>
      <c r="S6" s="86">
        <f t="shared" si="1"/>
        <v>60</v>
      </c>
      <c r="T6" s="45">
        <v>1</v>
      </c>
      <c r="U6" s="45">
        <v>1</v>
      </c>
      <c r="V6" s="86">
        <f t="shared" si="2"/>
        <v>100</v>
      </c>
      <c r="W6" s="45">
        <v>1</v>
      </c>
      <c r="X6" s="45">
        <v>1</v>
      </c>
      <c r="Y6" s="45">
        <v>1</v>
      </c>
      <c r="Z6" s="45">
        <v>0.5</v>
      </c>
      <c r="AA6" s="45">
        <v>1</v>
      </c>
      <c r="AB6" s="45">
        <v>1</v>
      </c>
      <c r="AC6" s="45">
        <v>0.67</v>
      </c>
      <c r="AD6" s="45">
        <v>1</v>
      </c>
      <c r="AE6" s="86">
        <f t="shared" si="3"/>
        <v>91.7</v>
      </c>
      <c r="AF6" s="45">
        <v>1</v>
      </c>
      <c r="AG6" s="45">
        <v>1</v>
      </c>
      <c r="AH6" s="45">
        <v>0</v>
      </c>
      <c r="AI6" s="45">
        <v>0.67</v>
      </c>
      <c r="AJ6" s="45">
        <v>1</v>
      </c>
      <c r="AK6" s="86">
        <f t="shared" si="4"/>
        <v>73.400000000000006</v>
      </c>
      <c r="AL6" s="45">
        <v>0.5</v>
      </c>
      <c r="AM6" s="45">
        <v>0.75</v>
      </c>
      <c r="AN6" s="45">
        <v>0.43</v>
      </c>
      <c r="AO6" s="45">
        <v>0.75</v>
      </c>
      <c r="AP6" s="86">
        <f t="shared" si="5"/>
        <v>60.749999999999993</v>
      </c>
    </row>
    <row r="7" spans="1:42" x14ac:dyDescent="0.25">
      <c r="A7" s="66" t="s">
        <v>1170</v>
      </c>
      <c r="B7" s="43" t="s">
        <v>1171</v>
      </c>
      <c r="C7" s="66" t="s">
        <v>271</v>
      </c>
      <c r="D7" s="66" t="s">
        <v>1172</v>
      </c>
      <c r="E7" s="66" t="s">
        <v>164</v>
      </c>
      <c r="F7" s="66" t="s">
        <v>306</v>
      </c>
      <c r="G7" s="66" t="s">
        <v>1173</v>
      </c>
      <c r="H7" s="43" t="s">
        <v>274</v>
      </c>
      <c r="I7" s="43" t="s">
        <v>1174</v>
      </c>
      <c r="J7" s="43" t="s">
        <v>1175</v>
      </c>
      <c r="K7" s="43" t="s">
        <v>917</v>
      </c>
      <c r="L7" s="44">
        <v>10.65</v>
      </c>
      <c r="M7" s="44">
        <f t="shared" si="0"/>
        <v>44.375</v>
      </c>
      <c r="N7" s="45">
        <v>0</v>
      </c>
      <c r="O7" s="45">
        <v>0</v>
      </c>
      <c r="P7" s="45" t="s">
        <v>45</v>
      </c>
      <c r="Q7" s="45">
        <v>1</v>
      </c>
      <c r="R7" s="45">
        <v>0</v>
      </c>
      <c r="S7" s="86">
        <f t="shared" si="1"/>
        <v>25</v>
      </c>
      <c r="T7" s="45">
        <v>0.5</v>
      </c>
      <c r="U7" s="45">
        <v>0.5</v>
      </c>
      <c r="V7" s="86">
        <f t="shared" si="2"/>
        <v>50</v>
      </c>
      <c r="W7" s="45">
        <v>0</v>
      </c>
      <c r="X7" s="45">
        <v>0.5</v>
      </c>
      <c r="Y7" s="45">
        <v>0</v>
      </c>
      <c r="Z7" s="45">
        <v>1</v>
      </c>
      <c r="AA7" s="45">
        <v>1</v>
      </c>
      <c r="AB7" s="45">
        <v>0</v>
      </c>
      <c r="AC7" s="45">
        <v>0.33</v>
      </c>
      <c r="AD7" s="45">
        <v>1</v>
      </c>
      <c r="AE7" s="86">
        <f t="shared" si="3"/>
        <v>48.3</v>
      </c>
      <c r="AF7" s="45">
        <v>1</v>
      </c>
      <c r="AG7" s="45">
        <v>0</v>
      </c>
      <c r="AH7" s="45">
        <v>0.33</v>
      </c>
      <c r="AI7" s="45">
        <v>0.33</v>
      </c>
      <c r="AJ7" s="45">
        <v>1</v>
      </c>
      <c r="AK7" s="86">
        <f t="shared" si="4"/>
        <v>53.2</v>
      </c>
      <c r="AL7" s="45">
        <v>0</v>
      </c>
      <c r="AM7" s="45">
        <v>0.33</v>
      </c>
      <c r="AN7" s="45">
        <v>0.82</v>
      </c>
      <c r="AO7" s="45">
        <v>1</v>
      </c>
      <c r="AP7" s="86">
        <f t="shared" si="5"/>
        <v>53.75</v>
      </c>
    </row>
    <row r="8" spans="1:42" x14ac:dyDescent="0.25">
      <c r="A8" s="42" t="s">
        <v>1176</v>
      </c>
      <c r="B8" s="43" t="s">
        <v>1177</v>
      </c>
      <c r="C8" s="42" t="s">
        <v>271</v>
      </c>
      <c r="D8" s="42" t="s">
        <v>1178</v>
      </c>
      <c r="E8" s="42" t="s">
        <v>164</v>
      </c>
      <c r="F8" s="42" t="s">
        <v>1179</v>
      </c>
      <c r="G8" s="42" t="s">
        <v>141</v>
      </c>
      <c r="H8" s="43" t="s">
        <v>274</v>
      </c>
      <c r="I8" s="43" t="s">
        <v>1180</v>
      </c>
      <c r="J8" s="43" t="s">
        <v>1017</v>
      </c>
      <c r="K8" s="43" t="s">
        <v>641</v>
      </c>
      <c r="L8" s="44">
        <v>15.82</v>
      </c>
      <c r="M8" s="44">
        <f t="shared" si="0"/>
        <v>65.916666666666671</v>
      </c>
      <c r="N8" s="45">
        <v>1</v>
      </c>
      <c r="O8" s="45">
        <v>1</v>
      </c>
      <c r="P8" s="45">
        <v>0</v>
      </c>
      <c r="Q8" s="45">
        <v>1</v>
      </c>
      <c r="R8" s="45">
        <v>0</v>
      </c>
      <c r="S8" s="86">
        <f t="shared" si="1"/>
        <v>60</v>
      </c>
      <c r="T8" s="45">
        <v>1</v>
      </c>
      <c r="U8" s="45">
        <v>1</v>
      </c>
      <c r="V8" s="86">
        <f t="shared" si="2"/>
        <v>100</v>
      </c>
      <c r="W8" s="45">
        <v>0</v>
      </c>
      <c r="X8" s="45">
        <v>1</v>
      </c>
      <c r="Y8" s="45">
        <v>1</v>
      </c>
      <c r="Z8" s="45">
        <v>0.5</v>
      </c>
      <c r="AA8" s="45">
        <v>1</v>
      </c>
      <c r="AB8" s="45">
        <v>1</v>
      </c>
      <c r="AC8" s="45">
        <v>0.33</v>
      </c>
      <c r="AD8" s="45">
        <v>1</v>
      </c>
      <c r="AE8" s="86">
        <f t="shared" si="3"/>
        <v>78.3</v>
      </c>
      <c r="AF8" s="45">
        <v>0.67</v>
      </c>
      <c r="AG8" s="45">
        <v>0.67</v>
      </c>
      <c r="AH8" s="45">
        <v>1</v>
      </c>
      <c r="AI8" s="45">
        <v>0.33</v>
      </c>
      <c r="AJ8" s="45">
        <v>0</v>
      </c>
      <c r="AK8" s="86">
        <f t="shared" si="4"/>
        <v>53.400000000000006</v>
      </c>
      <c r="AL8" s="45">
        <v>0.5</v>
      </c>
      <c r="AM8" s="45">
        <v>0.5</v>
      </c>
      <c r="AN8" s="45">
        <v>0.82</v>
      </c>
      <c r="AO8" s="45">
        <v>0.5</v>
      </c>
      <c r="AP8" s="86">
        <f t="shared" si="5"/>
        <v>57.999999999999993</v>
      </c>
    </row>
    <row r="9" spans="1:42" s="50" customFormat="1" ht="18.75" x14ac:dyDescent="0.3">
      <c r="A9" s="47" t="s">
        <v>480</v>
      </c>
      <c r="B9" s="47"/>
      <c r="C9" s="48"/>
      <c r="D9" s="48"/>
      <c r="E9" s="48"/>
      <c r="F9" s="48"/>
      <c r="G9" s="48"/>
      <c r="H9" s="47"/>
      <c r="I9" s="47"/>
      <c r="J9" s="47"/>
      <c r="K9" s="47"/>
      <c r="L9" s="49">
        <f>AVERAGE(L4:L8)</f>
        <v>13.252000000000001</v>
      </c>
      <c r="M9" s="49">
        <f t="shared" ref="M9:AP9" si="6">AVERAGE(M4:M8)</f>
        <v>55.216666666666676</v>
      </c>
      <c r="N9" s="49">
        <f t="shared" si="6"/>
        <v>0.6</v>
      </c>
      <c r="O9" s="49">
        <f t="shared" si="6"/>
        <v>0.4</v>
      </c>
      <c r="P9" s="49">
        <f t="shared" si="6"/>
        <v>0.25</v>
      </c>
      <c r="Q9" s="49">
        <f t="shared" si="6"/>
        <v>0.8</v>
      </c>
      <c r="R9" s="49">
        <f t="shared" si="6"/>
        <v>0.2</v>
      </c>
      <c r="S9" s="49">
        <f t="shared" si="6"/>
        <v>45</v>
      </c>
      <c r="T9" s="49">
        <f t="shared" si="6"/>
        <v>0.8</v>
      </c>
      <c r="U9" s="49">
        <f t="shared" si="6"/>
        <v>0.85</v>
      </c>
      <c r="V9" s="49">
        <f t="shared" si="6"/>
        <v>82.5</v>
      </c>
      <c r="W9" s="49">
        <f t="shared" si="6"/>
        <v>0.2</v>
      </c>
      <c r="X9" s="49">
        <f t="shared" si="6"/>
        <v>0.7</v>
      </c>
      <c r="Y9" s="49">
        <f t="shared" si="6"/>
        <v>0.6</v>
      </c>
      <c r="Z9" s="49">
        <f t="shared" si="6"/>
        <v>0.5</v>
      </c>
      <c r="AA9" s="49">
        <f t="shared" si="6"/>
        <v>0.95</v>
      </c>
      <c r="AB9" s="49">
        <f t="shared" si="6"/>
        <v>0.6</v>
      </c>
      <c r="AC9" s="49">
        <f t="shared" si="6"/>
        <v>0.39800000000000002</v>
      </c>
      <c r="AD9" s="49">
        <f t="shared" si="6"/>
        <v>0.6</v>
      </c>
      <c r="AE9" s="49">
        <f t="shared" si="6"/>
        <v>61.980000000000004</v>
      </c>
      <c r="AF9" s="49">
        <f t="shared" si="6"/>
        <v>0.6</v>
      </c>
      <c r="AG9" s="49">
        <f t="shared" si="6"/>
        <v>0.4</v>
      </c>
      <c r="AH9" s="49">
        <f t="shared" si="6"/>
        <v>0.46600000000000003</v>
      </c>
      <c r="AI9" s="49">
        <f t="shared" si="6"/>
        <v>0.41500000000000004</v>
      </c>
      <c r="AJ9" s="49">
        <f t="shared" si="6"/>
        <v>0.8</v>
      </c>
      <c r="AK9" s="49">
        <f t="shared" si="6"/>
        <v>53.290000000000006</v>
      </c>
      <c r="AL9" s="49">
        <f t="shared" si="6"/>
        <v>0.34199999999999997</v>
      </c>
      <c r="AM9" s="49">
        <f t="shared" si="6"/>
        <v>0.65800000000000003</v>
      </c>
      <c r="AN9" s="49">
        <f t="shared" si="6"/>
        <v>0.57599999999999996</v>
      </c>
      <c r="AO9" s="49">
        <f t="shared" si="6"/>
        <v>0.67599999999999993</v>
      </c>
      <c r="AP9" s="49">
        <f t="shared" si="6"/>
        <v>56.3</v>
      </c>
    </row>
  </sheetData>
  <mergeCells count="20"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M1:M3"/>
    <mergeCell ref="N1:S1"/>
    <mergeCell ref="T1:AE1"/>
    <mergeCell ref="AF1:AK2"/>
    <mergeCell ref="AL1:AP2"/>
    <mergeCell ref="S2:S3"/>
    <mergeCell ref="T2:V2"/>
    <mergeCell ref="AE2:AE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"/>
  <sheetViews>
    <sheetView workbookViewId="0">
      <selection activeCell="N7" sqref="N7:BK7"/>
    </sheetView>
  </sheetViews>
  <sheetFormatPr defaultRowHeight="15" x14ac:dyDescent="0.25"/>
  <cols>
    <col min="1" max="1" width="33.85546875" bestFit="1" customWidth="1"/>
    <col min="2" max="2" width="18.7109375" bestFit="1" customWidth="1"/>
    <col min="3" max="3" width="14.7109375" bestFit="1" customWidth="1"/>
    <col min="4" max="4" width="35.5703125" bestFit="1" customWidth="1"/>
    <col min="5" max="5" width="10.140625" bestFit="1" customWidth="1"/>
    <col min="6" max="6" width="32" bestFit="1" customWidth="1"/>
    <col min="7" max="7" width="11.140625" bestFit="1" customWidth="1"/>
    <col min="8" max="8" width="10.28515625" customWidth="1"/>
    <col min="9" max="9" width="16.28515625" bestFit="1" customWidth="1"/>
    <col min="10" max="10" width="8.42578125" customWidth="1"/>
    <col min="11" max="12" width="15" bestFit="1" customWidth="1"/>
    <col min="13" max="15" width="11.28515625" customWidth="1"/>
    <col min="16" max="17" width="5" customWidth="1"/>
    <col min="18" max="18" width="14.28515625" customWidth="1"/>
    <col min="19" max="20" width="5.28515625" customWidth="1"/>
    <col min="21" max="21" width="14.28515625" customWidth="1"/>
    <col min="22" max="22" width="5" customWidth="1"/>
    <col min="23" max="23" width="14.28515625" customWidth="1"/>
    <col min="24" max="24" width="12.28515625" customWidth="1"/>
    <col min="25" max="26" width="5" customWidth="1"/>
    <col min="27" max="27" width="12.7109375" customWidth="1"/>
    <col min="28" max="29" width="5" customWidth="1"/>
    <col min="30" max="30" width="12.7109375" customWidth="1"/>
    <col min="31" max="32" width="5" customWidth="1"/>
    <col min="33" max="33" width="12.7109375" customWidth="1"/>
    <col min="34" max="35" width="5" customWidth="1"/>
    <col min="36" max="36" width="12.7109375" customWidth="1"/>
    <col min="37" max="37" width="5" customWidth="1"/>
    <col min="38" max="38" width="12.7109375" customWidth="1"/>
    <col min="39" max="39" width="5" customWidth="1"/>
    <col min="40" max="41" width="12.7109375" customWidth="1"/>
    <col min="42" max="45" width="5" customWidth="1"/>
    <col min="46" max="46" width="12.7109375" customWidth="1"/>
    <col min="47" max="50" width="5" customWidth="1"/>
    <col min="51" max="51" width="12.7109375" customWidth="1"/>
    <col min="52" max="53" width="5" customWidth="1"/>
    <col min="54" max="54" width="13.140625" customWidth="1"/>
    <col min="55" max="56" width="6.85546875" customWidth="1"/>
    <col min="57" max="58" width="13.140625" customWidth="1"/>
    <col min="59" max="62" width="5" customWidth="1"/>
    <col min="63" max="63" width="13.28515625" customWidth="1"/>
  </cols>
  <sheetData>
    <row r="1" spans="1:63" s="67" customFormat="1" x14ac:dyDescent="0.25">
      <c r="A1" s="98" t="s">
        <v>0</v>
      </c>
      <c r="B1" s="98" t="s">
        <v>1</v>
      </c>
      <c r="C1" s="98" t="s">
        <v>2</v>
      </c>
      <c r="D1" s="98" t="s">
        <v>3</v>
      </c>
      <c r="E1" s="98" t="s">
        <v>4</v>
      </c>
      <c r="F1" s="98" t="s">
        <v>5</v>
      </c>
      <c r="G1" s="98" t="s">
        <v>6</v>
      </c>
      <c r="H1" s="98" t="s">
        <v>7</v>
      </c>
      <c r="I1" s="98" t="s">
        <v>8</v>
      </c>
      <c r="J1" s="98" t="s">
        <v>524</v>
      </c>
      <c r="K1" s="98" t="s">
        <v>9</v>
      </c>
      <c r="L1" s="98" t="s">
        <v>10</v>
      </c>
      <c r="M1" s="98" t="s">
        <v>11</v>
      </c>
      <c r="N1" s="98" t="s">
        <v>525</v>
      </c>
      <c r="O1" s="98" t="s">
        <v>13</v>
      </c>
      <c r="P1" s="98" t="s">
        <v>526</v>
      </c>
      <c r="Q1" s="98"/>
      <c r="R1" s="98"/>
      <c r="S1" s="98"/>
      <c r="T1" s="98"/>
      <c r="U1" s="98"/>
      <c r="V1" s="98"/>
      <c r="W1" s="98"/>
      <c r="X1" s="98"/>
      <c r="Y1" s="98" t="s">
        <v>527</v>
      </c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 t="s">
        <v>528</v>
      </c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 t="s">
        <v>529</v>
      </c>
      <c r="BH1" s="98"/>
      <c r="BI1" s="98"/>
      <c r="BJ1" s="98"/>
      <c r="BK1" s="98"/>
    </row>
    <row r="2" spans="1:63" s="67" customFormat="1" ht="27.6" customHeight="1" x14ac:dyDescent="0.25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 t="s">
        <v>530</v>
      </c>
      <c r="Q2" s="98"/>
      <c r="R2" s="98"/>
      <c r="S2" s="98" t="s">
        <v>531</v>
      </c>
      <c r="T2" s="98"/>
      <c r="U2" s="98"/>
      <c r="V2" s="98" t="s">
        <v>532</v>
      </c>
      <c r="W2" s="98"/>
      <c r="X2" s="98" t="s">
        <v>23</v>
      </c>
      <c r="Y2" s="98" t="s">
        <v>821</v>
      </c>
      <c r="Z2" s="98"/>
      <c r="AA2" s="98"/>
      <c r="AB2" s="98" t="s">
        <v>822</v>
      </c>
      <c r="AC2" s="98"/>
      <c r="AD2" s="98"/>
      <c r="AE2" s="98" t="s">
        <v>823</v>
      </c>
      <c r="AF2" s="98"/>
      <c r="AG2" s="98"/>
      <c r="AH2" s="98" t="s">
        <v>824</v>
      </c>
      <c r="AI2" s="98"/>
      <c r="AJ2" s="98"/>
      <c r="AK2" s="98" t="s">
        <v>825</v>
      </c>
      <c r="AL2" s="98"/>
      <c r="AM2" s="98" t="s">
        <v>826</v>
      </c>
      <c r="AN2" s="98"/>
      <c r="AO2" s="98" t="s">
        <v>23</v>
      </c>
      <c r="AP2" s="98" t="s">
        <v>537</v>
      </c>
      <c r="AQ2" s="98"/>
      <c r="AR2" s="98"/>
      <c r="AS2" s="98"/>
      <c r="AT2" s="98"/>
      <c r="AU2" s="98" t="s">
        <v>538</v>
      </c>
      <c r="AV2" s="98"/>
      <c r="AW2" s="98"/>
      <c r="AX2" s="98"/>
      <c r="AY2" s="98"/>
      <c r="AZ2" s="98" t="s">
        <v>540</v>
      </c>
      <c r="BA2" s="98"/>
      <c r="BB2" s="98"/>
      <c r="BC2" s="98" t="s">
        <v>541</v>
      </c>
      <c r="BD2" s="98"/>
      <c r="BE2" s="98"/>
      <c r="BF2" s="98" t="s">
        <v>23</v>
      </c>
      <c r="BG2" s="98" t="s">
        <v>238</v>
      </c>
      <c r="BH2" s="98"/>
      <c r="BI2" s="98"/>
      <c r="BJ2" s="98"/>
      <c r="BK2" s="98"/>
    </row>
    <row r="3" spans="1:63" s="67" customFormat="1" ht="38.25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 t="s">
        <v>22</v>
      </c>
      <c r="Q3" s="98"/>
      <c r="R3" s="9" t="s">
        <v>23</v>
      </c>
      <c r="S3" s="98" t="s">
        <v>22</v>
      </c>
      <c r="T3" s="98"/>
      <c r="U3" s="9" t="s">
        <v>23</v>
      </c>
      <c r="V3" s="9" t="s">
        <v>22</v>
      </c>
      <c r="W3" s="9" t="s">
        <v>23</v>
      </c>
      <c r="X3" s="98"/>
      <c r="Y3" s="98" t="s">
        <v>22</v>
      </c>
      <c r="Z3" s="98"/>
      <c r="AA3" s="9" t="s">
        <v>23</v>
      </c>
      <c r="AB3" s="98" t="s">
        <v>22</v>
      </c>
      <c r="AC3" s="98"/>
      <c r="AD3" s="9" t="s">
        <v>23</v>
      </c>
      <c r="AE3" s="98" t="s">
        <v>22</v>
      </c>
      <c r="AF3" s="98"/>
      <c r="AG3" s="9" t="s">
        <v>23</v>
      </c>
      <c r="AH3" s="98" t="s">
        <v>22</v>
      </c>
      <c r="AI3" s="98"/>
      <c r="AJ3" s="9" t="s">
        <v>23</v>
      </c>
      <c r="AK3" s="9" t="s">
        <v>22</v>
      </c>
      <c r="AL3" s="9" t="s">
        <v>23</v>
      </c>
      <c r="AM3" s="9" t="s">
        <v>22</v>
      </c>
      <c r="AN3" s="9" t="s">
        <v>23</v>
      </c>
      <c r="AO3" s="98"/>
      <c r="AP3" s="98" t="s">
        <v>22</v>
      </c>
      <c r="AQ3" s="98"/>
      <c r="AR3" s="98"/>
      <c r="AS3" s="98"/>
      <c r="AT3" s="9" t="s">
        <v>23</v>
      </c>
      <c r="AU3" s="98" t="s">
        <v>22</v>
      </c>
      <c r="AV3" s="98"/>
      <c r="AW3" s="98"/>
      <c r="AX3" s="98"/>
      <c r="AY3" s="9" t="s">
        <v>23</v>
      </c>
      <c r="AZ3" s="98" t="s">
        <v>22</v>
      </c>
      <c r="BA3" s="98"/>
      <c r="BB3" s="9" t="s">
        <v>23</v>
      </c>
      <c r="BC3" s="98" t="s">
        <v>22</v>
      </c>
      <c r="BD3" s="98"/>
      <c r="BE3" s="9" t="s">
        <v>23</v>
      </c>
      <c r="BF3" s="98"/>
      <c r="BG3" s="98" t="s">
        <v>22</v>
      </c>
      <c r="BH3" s="98"/>
      <c r="BI3" s="98"/>
      <c r="BJ3" s="98"/>
      <c r="BK3" s="9" t="s">
        <v>23</v>
      </c>
    </row>
    <row r="4" spans="1:63" s="72" customFormat="1" x14ac:dyDescent="0.25">
      <c r="A4" s="68" t="s">
        <v>827</v>
      </c>
      <c r="B4" s="68" t="s">
        <v>25</v>
      </c>
      <c r="C4" s="68" t="s">
        <v>26</v>
      </c>
      <c r="D4" s="68" t="s">
        <v>581</v>
      </c>
      <c r="E4" s="68" t="s">
        <v>543</v>
      </c>
      <c r="F4" s="68" t="s">
        <v>48</v>
      </c>
      <c r="G4" s="68" t="s">
        <v>418</v>
      </c>
      <c r="H4" s="68" t="s">
        <v>418</v>
      </c>
      <c r="I4" s="68" t="s">
        <v>32</v>
      </c>
      <c r="J4" s="68" t="s">
        <v>828</v>
      </c>
      <c r="K4" s="69">
        <v>45176.442928240744</v>
      </c>
      <c r="L4" s="69">
        <v>45176.506423611114</v>
      </c>
      <c r="M4" s="68" t="s">
        <v>829</v>
      </c>
      <c r="N4" s="70">
        <v>20.72</v>
      </c>
      <c r="O4" s="71">
        <f t="shared" ref="O4:O6" si="0">N4/31*100</f>
        <v>66.838709677419345</v>
      </c>
      <c r="P4" s="70">
        <v>0.67</v>
      </c>
      <c r="Q4" s="70">
        <v>1</v>
      </c>
      <c r="R4" s="71">
        <f t="shared" ref="R4:R6" si="1">AVERAGE(P4:Q4)*100</f>
        <v>83.5</v>
      </c>
      <c r="S4" s="70">
        <v>0.8</v>
      </c>
      <c r="T4" s="70">
        <v>0</v>
      </c>
      <c r="U4" s="71">
        <f t="shared" ref="U4:U6" si="2">AVERAGE(S4:T4)*100</f>
        <v>40</v>
      </c>
      <c r="V4" s="70">
        <v>1</v>
      </c>
      <c r="W4" s="71">
        <f t="shared" ref="W4:W6" si="3">V4*100</f>
        <v>100</v>
      </c>
      <c r="X4" s="71">
        <f t="shared" ref="X4:X6" si="4">AVERAGE(P4:Q4,S4:T4,V4)*100</f>
        <v>69.399999999999991</v>
      </c>
      <c r="Y4" s="70">
        <v>0.25</v>
      </c>
      <c r="Z4" s="70">
        <v>0</v>
      </c>
      <c r="AA4" s="71">
        <f t="shared" ref="AA4:AA6" si="5">AVERAGE(Y4:Z4)*100</f>
        <v>12.5</v>
      </c>
      <c r="AB4" s="70">
        <v>0</v>
      </c>
      <c r="AC4" s="70">
        <v>1</v>
      </c>
      <c r="AD4" s="71">
        <f t="shared" ref="AD4:AD6" si="6">AVERAGE(AB4:AC4)*100</f>
        <v>50</v>
      </c>
      <c r="AE4" s="70">
        <v>1</v>
      </c>
      <c r="AF4" s="70">
        <v>1</v>
      </c>
      <c r="AG4" s="71">
        <f t="shared" ref="AG4:AG6" si="7">AVERAGE(AE4:AF4)*100</f>
        <v>100</v>
      </c>
      <c r="AH4" s="70">
        <v>1</v>
      </c>
      <c r="AI4" s="70">
        <v>1</v>
      </c>
      <c r="AJ4" s="71">
        <f t="shared" ref="AJ4:AJ6" si="8">AVERAGE(AH4:AI4)*100</f>
        <v>100</v>
      </c>
      <c r="AK4" s="70">
        <v>1</v>
      </c>
      <c r="AL4" s="71">
        <f t="shared" ref="AL4:AL6" si="9">AK4*100</f>
        <v>100</v>
      </c>
      <c r="AM4" s="70">
        <v>1</v>
      </c>
      <c r="AN4" s="71">
        <f t="shared" ref="AN4:AN6" si="10">AM4*100</f>
        <v>100</v>
      </c>
      <c r="AO4" s="71">
        <f t="shared" ref="AO4:AO6" si="11">AVERAGE(Y4:Z4,AB4:AC4,AE4:AF4,AH4:AI4,AK4,AM4)*100</f>
        <v>72.5</v>
      </c>
      <c r="AP4" s="70">
        <v>0.67</v>
      </c>
      <c r="AQ4" s="70">
        <v>0.9</v>
      </c>
      <c r="AR4" s="70">
        <v>0.86</v>
      </c>
      <c r="AS4" s="70">
        <v>1</v>
      </c>
      <c r="AT4" s="71">
        <f t="shared" ref="AT4:AT6" si="12">AVERAGE(AP4:AS4)*100</f>
        <v>85.75</v>
      </c>
      <c r="AU4" s="70">
        <v>0.25</v>
      </c>
      <c r="AV4" s="70">
        <v>0.75</v>
      </c>
      <c r="AW4" s="70">
        <v>0</v>
      </c>
      <c r="AX4" s="70">
        <v>0.4</v>
      </c>
      <c r="AY4" s="71">
        <f t="shared" ref="AY4:AY6" si="13">AVERAGE(AU4:AX4)*100</f>
        <v>35</v>
      </c>
      <c r="AZ4" s="70">
        <v>0.56000000000000005</v>
      </c>
      <c r="BA4" s="70">
        <v>0.72</v>
      </c>
      <c r="BB4" s="71">
        <f t="shared" ref="BB4:BB6" si="14">AVERAGE(AZ4:BA4)*100</f>
        <v>64</v>
      </c>
      <c r="BC4" s="70">
        <v>1</v>
      </c>
      <c r="BD4" s="70">
        <v>0.33</v>
      </c>
      <c r="BE4" s="71">
        <f t="shared" ref="BE4:BE6" si="15">AVERAGE(BC4:BD4)*100</f>
        <v>66.5</v>
      </c>
      <c r="BF4" s="71">
        <f t="shared" ref="BF4:BF6" si="16">AVERAGE(AP4:AS4,AU4:AX4,AZ4:BA4,BC4:BD4)*100</f>
        <v>62</v>
      </c>
      <c r="BG4" s="70">
        <v>0.5</v>
      </c>
      <c r="BH4" s="70">
        <v>0.7</v>
      </c>
      <c r="BI4" s="70">
        <v>0.5</v>
      </c>
      <c r="BJ4" s="70">
        <v>0.86</v>
      </c>
      <c r="BK4" s="71">
        <f t="shared" ref="BK4:BK6" si="17">AVERAGE(BG4:BJ4)*100</f>
        <v>64</v>
      </c>
    </row>
    <row r="5" spans="1:63" s="72" customFormat="1" x14ac:dyDescent="0.25">
      <c r="A5" s="68" t="s">
        <v>830</v>
      </c>
      <c r="B5" s="68" t="s">
        <v>25</v>
      </c>
      <c r="C5" s="68" t="s">
        <v>26</v>
      </c>
      <c r="D5" s="68" t="s">
        <v>93</v>
      </c>
      <c r="E5" s="68" t="s">
        <v>543</v>
      </c>
      <c r="F5" s="68" t="s">
        <v>58</v>
      </c>
      <c r="G5" s="68" t="s">
        <v>66</v>
      </c>
      <c r="H5" s="68" t="s">
        <v>66</v>
      </c>
      <c r="I5" s="68" t="s">
        <v>32</v>
      </c>
      <c r="J5" s="68" t="s">
        <v>828</v>
      </c>
      <c r="K5" s="69">
        <v>45180.930185185185</v>
      </c>
      <c r="L5" s="69">
        <v>45181.001967592594</v>
      </c>
      <c r="M5" s="68" t="s">
        <v>60</v>
      </c>
      <c r="N5" s="70">
        <v>24.22</v>
      </c>
      <c r="O5" s="71">
        <f t="shared" si="0"/>
        <v>78.129032258064512</v>
      </c>
      <c r="P5" s="70">
        <v>1</v>
      </c>
      <c r="Q5" s="70">
        <v>0.67</v>
      </c>
      <c r="R5" s="71">
        <f t="shared" si="1"/>
        <v>83.5</v>
      </c>
      <c r="S5" s="70">
        <v>1</v>
      </c>
      <c r="T5" s="70">
        <v>1</v>
      </c>
      <c r="U5" s="71">
        <f t="shared" si="2"/>
        <v>100</v>
      </c>
      <c r="V5" s="70">
        <v>0</v>
      </c>
      <c r="W5" s="71">
        <f t="shared" si="3"/>
        <v>0</v>
      </c>
      <c r="X5" s="71">
        <f t="shared" si="4"/>
        <v>73.400000000000006</v>
      </c>
      <c r="Y5" s="70">
        <v>1</v>
      </c>
      <c r="Z5" s="70">
        <v>1</v>
      </c>
      <c r="AA5" s="71">
        <f t="shared" si="5"/>
        <v>100</v>
      </c>
      <c r="AB5" s="70">
        <v>1</v>
      </c>
      <c r="AC5" s="70">
        <v>1</v>
      </c>
      <c r="AD5" s="71">
        <f t="shared" si="6"/>
        <v>100</v>
      </c>
      <c r="AE5" s="70">
        <v>1</v>
      </c>
      <c r="AF5" s="70">
        <v>1</v>
      </c>
      <c r="AG5" s="71">
        <f t="shared" si="7"/>
        <v>100</v>
      </c>
      <c r="AH5" s="70">
        <v>1</v>
      </c>
      <c r="AI5" s="70">
        <v>1</v>
      </c>
      <c r="AJ5" s="71">
        <f t="shared" si="8"/>
        <v>100</v>
      </c>
      <c r="AK5" s="70">
        <v>1</v>
      </c>
      <c r="AL5" s="71">
        <f t="shared" si="9"/>
        <v>100</v>
      </c>
      <c r="AM5" s="70">
        <v>1</v>
      </c>
      <c r="AN5" s="71">
        <f t="shared" si="10"/>
        <v>100</v>
      </c>
      <c r="AO5" s="71">
        <f t="shared" si="11"/>
        <v>100</v>
      </c>
      <c r="AP5" s="70">
        <v>1</v>
      </c>
      <c r="AQ5" s="70">
        <v>1</v>
      </c>
      <c r="AR5" s="70">
        <v>1</v>
      </c>
      <c r="AS5" s="70">
        <v>0.82</v>
      </c>
      <c r="AT5" s="71">
        <f t="shared" si="12"/>
        <v>95.5</v>
      </c>
      <c r="AU5" s="70">
        <v>0.5</v>
      </c>
      <c r="AV5" s="70">
        <v>1</v>
      </c>
      <c r="AW5" s="70">
        <v>0</v>
      </c>
      <c r="AX5" s="70">
        <v>0.5</v>
      </c>
      <c r="AY5" s="71">
        <f t="shared" si="13"/>
        <v>50</v>
      </c>
      <c r="AZ5" s="70">
        <v>0.72</v>
      </c>
      <c r="BA5" s="70">
        <v>0.72</v>
      </c>
      <c r="BB5" s="71">
        <f t="shared" si="14"/>
        <v>72</v>
      </c>
      <c r="BC5" s="70">
        <v>0</v>
      </c>
      <c r="BD5" s="70">
        <v>1</v>
      </c>
      <c r="BE5" s="71">
        <f t="shared" si="15"/>
        <v>50</v>
      </c>
      <c r="BF5" s="71">
        <f t="shared" si="16"/>
        <v>68.833333333333329</v>
      </c>
      <c r="BG5" s="70">
        <v>0.75</v>
      </c>
      <c r="BH5" s="70">
        <v>0.55000000000000004</v>
      </c>
      <c r="BI5" s="70">
        <v>0.33</v>
      </c>
      <c r="BJ5" s="70">
        <v>0.67</v>
      </c>
      <c r="BK5" s="71">
        <f t="shared" si="17"/>
        <v>57.500000000000007</v>
      </c>
    </row>
    <row r="6" spans="1:63" s="72" customFormat="1" x14ac:dyDescent="0.25">
      <c r="A6" s="68" t="s">
        <v>831</v>
      </c>
      <c r="B6" s="68" t="s">
        <v>25</v>
      </c>
      <c r="C6" s="68" t="s">
        <v>26</v>
      </c>
      <c r="D6" s="68" t="s">
        <v>57</v>
      </c>
      <c r="E6" s="68" t="s">
        <v>543</v>
      </c>
      <c r="F6" s="68" t="s">
        <v>29</v>
      </c>
      <c r="G6" s="73"/>
      <c r="H6" s="73"/>
      <c r="I6" s="68" t="s">
        <v>32</v>
      </c>
      <c r="J6" s="68" t="s">
        <v>828</v>
      </c>
      <c r="K6" s="69">
        <v>45182.560370370367</v>
      </c>
      <c r="L6" s="69">
        <v>45183.570636574077</v>
      </c>
      <c r="M6" s="68" t="s">
        <v>832</v>
      </c>
      <c r="N6" s="70">
        <v>22.54</v>
      </c>
      <c r="O6" s="71">
        <f t="shared" si="0"/>
        <v>72.709677419354833</v>
      </c>
      <c r="P6" s="70">
        <v>0</v>
      </c>
      <c r="Q6" s="70">
        <v>1</v>
      </c>
      <c r="R6" s="71">
        <f t="shared" si="1"/>
        <v>50</v>
      </c>
      <c r="S6" s="70">
        <v>1</v>
      </c>
      <c r="T6" s="70">
        <v>0.6</v>
      </c>
      <c r="U6" s="71">
        <f t="shared" si="2"/>
        <v>80</v>
      </c>
      <c r="V6" s="70">
        <v>1</v>
      </c>
      <c r="W6" s="71">
        <f t="shared" si="3"/>
        <v>100</v>
      </c>
      <c r="X6" s="71">
        <f t="shared" si="4"/>
        <v>72</v>
      </c>
      <c r="Y6" s="70">
        <v>1</v>
      </c>
      <c r="Z6" s="70">
        <v>0</v>
      </c>
      <c r="AA6" s="71">
        <f t="shared" si="5"/>
        <v>50</v>
      </c>
      <c r="AB6" s="70">
        <v>1</v>
      </c>
      <c r="AC6" s="70">
        <v>0</v>
      </c>
      <c r="AD6" s="71">
        <f t="shared" si="6"/>
        <v>50</v>
      </c>
      <c r="AE6" s="70">
        <v>1</v>
      </c>
      <c r="AF6" s="70">
        <v>1</v>
      </c>
      <c r="AG6" s="71">
        <f t="shared" si="7"/>
        <v>100</v>
      </c>
      <c r="AH6" s="70">
        <v>1</v>
      </c>
      <c r="AI6" s="70">
        <v>1</v>
      </c>
      <c r="AJ6" s="71">
        <f t="shared" si="8"/>
        <v>100</v>
      </c>
      <c r="AK6" s="70">
        <v>1</v>
      </c>
      <c r="AL6" s="71">
        <f t="shared" si="9"/>
        <v>100</v>
      </c>
      <c r="AM6" s="70">
        <v>0.33</v>
      </c>
      <c r="AN6" s="71">
        <f t="shared" si="10"/>
        <v>33</v>
      </c>
      <c r="AO6" s="71">
        <f t="shared" si="11"/>
        <v>73.3</v>
      </c>
      <c r="AP6" s="70">
        <v>0.33</v>
      </c>
      <c r="AQ6" s="70">
        <v>0.95</v>
      </c>
      <c r="AR6" s="70">
        <v>1</v>
      </c>
      <c r="AS6" s="70">
        <v>1</v>
      </c>
      <c r="AT6" s="71">
        <f t="shared" si="12"/>
        <v>82</v>
      </c>
      <c r="AU6" s="70">
        <v>1</v>
      </c>
      <c r="AV6" s="70">
        <v>0.8</v>
      </c>
      <c r="AW6" s="70">
        <v>1</v>
      </c>
      <c r="AX6" s="70">
        <v>0</v>
      </c>
      <c r="AY6" s="71">
        <f t="shared" si="13"/>
        <v>70</v>
      </c>
      <c r="AZ6" s="70">
        <v>0.67</v>
      </c>
      <c r="BA6" s="70">
        <v>1</v>
      </c>
      <c r="BB6" s="71">
        <f t="shared" si="14"/>
        <v>83.5</v>
      </c>
      <c r="BC6" s="70">
        <v>0.33</v>
      </c>
      <c r="BD6" s="70">
        <v>1</v>
      </c>
      <c r="BE6" s="71">
        <f t="shared" si="15"/>
        <v>66.5</v>
      </c>
      <c r="BF6" s="71">
        <f t="shared" si="16"/>
        <v>75.666666666666671</v>
      </c>
      <c r="BG6" s="70">
        <v>0.71</v>
      </c>
      <c r="BH6" s="70">
        <v>0.5</v>
      </c>
      <c r="BI6" s="70">
        <v>0.5</v>
      </c>
      <c r="BJ6" s="70">
        <v>0.8</v>
      </c>
      <c r="BK6" s="71">
        <f t="shared" si="17"/>
        <v>62.749999999999993</v>
      </c>
    </row>
    <row r="7" spans="1:63" s="75" customFormat="1" ht="15.75" x14ac:dyDescent="0.25">
      <c r="A7" s="100" t="s">
        <v>34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74"/>
      <c r="N7" s="14">
        <f>AVERAGE(N4:N6)</f>
        <v>22.493333333333329</v>
      </c>
      <c r="O7" s="14">
        <f t="shared" ref="O7:BK7" si="18">AVERAGE(O4:O6)</f>
        <v>72.559139784946225</v>
      </c>
      <c r="P7" s="14">
        <f t="shared" si="18"/>
        <v>0.55666666666666664</v>
      </c>
      <c r="Q7" s="14">
        <f t="shared" si="18"/>
        <v>0.89</v>
      </c>
      <c r="R7" s="14">
        <f t="shared" si="18"/>
        <v>72.333333333333329</v>
      </c>
      <c r="S7" s="14">
        <f t="shared" si="18"/>
        <v>0.93333333333333324</v>
      </c>
      <c r="T7" s="14">
        <f t="shared" si="18"/>
        <v>0.53333333333333333</v>
      </c>
      <c r="U7" s="14">
        <f t="shared" si="18"/>
        <v>73.333333333333329</v>
      </c>
      <c r="V7" s="14">
        <f t="shared" si="18"/>
        <v>0.66666666666666663</v>
      </c>
      <c r="W7" s="14">
        <f t="shared" si="18"/>
        <v>66.666666666666671</v>
      </c>
      <c r="X7" s="14">
        <f t="shared" si="18"/>
        <v>71.600000000000009</v>
      </c>
      <c r="Y7" s="14">
        <f t="shared" si="18"/>
        <v>0.75</v>
      </c>
      <c r="Z7" s="14">
        <f t="shared" si="18"/>
        <v>0.33333333333333331</v>
      </c>
      <c r="AA7" s="14">
        <f t="shared" si="18"/>
        <v>54.166666666666664</v>
      </c>
      <c r="AB7" s="14">
        <f t="shared" si="18"/>
        <v>0.66666666666666663</v>
      </c>
      <c r="AC7" s="14">
        <f t="shared" si="18"/>
        <v>0.66666666666666663</v>
      </c>
      <c r="AD7" s="14">
        <f t="shared" si="18"/>
        <v>66.666666666666671</v>
      </c>
      <c r="AE7" s="14">
        <f t="shared" si="18"/>
        <v>1</v>
      </c>
      <c r="AF7" s="14">
        <f t="shared" si="18"/>
        <v>1</v>
      </c>
      <c r="AG7" s="14">
        <f t="shared" si="18"/>
        <v>100</v>
      </c>
      <c r="AH7" s="14">
        <f t="shared" si="18"/>
        <v>1</v>
      </c>
      <c r="AI7" s="14">
        <f t="shared" si="18"/>
        <v>1</v>
      </c>
      <c r="AJ7" s="14">
        <f t="shared" si="18"/>
        <v>100</v>
      </c>
      <c r="AK7" s="14">
        <f t="shared" si="18"/>
        <v>1</v>
      </c>
      <c r="AL7" s="14">
        <f t="shared" si="18"/>
        <v>100</v>
      </c>
      <c r="AM7" s="14">
        <f t="shared" si="18"/>
        <v>0.77666666666666673</v>
      </c>
      <c r="AN7" s="14">
        <f t="shared" si="18"/>
        <v>77.666666666666671</v>
      </c>
      <c r="AO7" s="14">
        <f t="shared" si="18"/>
        <v>81.933333333333337</v>
      </c>
      <c r="AP7" s="14">
        <f t="shared" si="18"/>
        <v>0.66666666666666663</v>
      </c>
      <c r="AQ7" s="14">
        <f t="shared" si="18"/>
        <v>0.94999999999999984</v>
      </c>
      <c r="AR7" s="14">
        <f t="shared" si="18"/>
        <v>0.95333333333333325</v>
      </c>
      <c r="AS7" s="14">
        <f t="shared" si="18"/>
        <v>0.94</v>
      </c>
      <c r="AT7" s="14">
        <f t="shared" si="18"/>
        <v>87.75</v>
      </c>
      <c r="AU7" s="14">
        <f t="shared" si="18"/>
        <v>0.58333333333333337</v>
      </c>
      <c r="AV7" s="14">
        <f t="shared" si="18"/>
        <v>0.85</v>
      </c>
      <c r="AW7" s="14">
        <f t="shared" si="18"/>
        <v>0.33333333333333331</v>
      </c>
      <c r="AX7" s="14">
        <f t="shared" si="18"/>
        <v>0.3</v>
      </c>
      <c r="AY7" s="14">
        <f t="shared" si="18"/>
        <v>51.666666666666664</v>
      </c>
      <c r="AZ7" s="14">
        <f t="shared" si="18"/>
        <v>0.65</v>
      </c>
      <c r="BA7" s="14">
        <f t="shared" si="18"/>
        <v>0.81333333333333335</v>
      </c>
      <c r="BB7" s="14">
        <f t="shared" si="18"/>
        <v>73.166666666666671</v>
      </c>
      <c r="BC7" s="14">
        <f t="shared" si="18"/>
        <v>0.44333333333333336</v>
      </c>
      <c r="BD7" s="14">
        <f t="shared" si="18"/>
        <v>0.77666666666666673</v>
      </c>
      <c r="BE7" s="14">
        <f t="shared" si="18"/>
        <v>61</v>
      </c>
      <c r="BF7" s="14">
        <f t="shared" si="18"/>
        <v>68.833333333333329</v>
      </c>
      <c r="BG7" s="14">
        <f t="shared" si="18"/>
        <v>0.65333333333333332</v>
      </c>
      <c r="BH7" s="14">
        <f t="shared" si="18"/>
        <v>0.58333333333333337</v>
      </c>
      <c r="BI7" s="14">
        <f t="shared" si="18"/>
        <v>0.44333333333333336</v>
      </c>
      <c r="BJ7" s="14">
        <f t="shared" si="18"/>
        <v>0.77666666666666673</v>
      </c>
      <c r="BK7" s="14">
        <f t="shared" si="18"/>
        <v>61.416666666666664</v>
      </c>
    </row>
  </sheetData>
  <mergeCells count="48">
    <mergeCell ref="F1:F3"/>
    <mergeCell ref="A1:A3"/>
    <mergeCell ref="B1:B3"/>
    <mergeCell ref="C1:C3"/>
    <mergeCell ref="D1:D3"/>
    <mergeCell ref="E1:E3"/>
    <mergeCell ref="H1:H3"/>
    <mergeCell ref="I1:I3"/>
    <mergeCell ref="J1:J3"/>
    <mergeCell ref="K1:K3"/>
    <mergeCell ref="L1:L3"/>
    <mergeCell ref="BG1:BK1"/>
    <mergeCell ref="P2:R2"/>
    <mergeCell ref="S2:U2"/>
    <mergeCell ref="V2:W2"/>
    <mergeCell ref="X2:X3"/>
    <mergeCell ref="Y2:AA2"/>
    <mergeCell ref="AB2:AD2"/>
    <mergeCell ref="AE2:AG2"/>
    <mergeCell ref="AH2:AJ2"/>
    <mergeCell ref="AK2:AL2"/>
    <mergeCell ref="P1:X1"/>
    <mergeCell ref="Y1:AO1"/>
    <mergeCell ref="AP1:BF1"/>
    <mergeCell ref="AM2:AN2"/>
    <mergeCell ref="AO2:AO3"/>
    <mergeCell ref="AP2:AT2"/>
    <mergeCell ref="A7:L7"/>
    <mergeCell ref="AZ2:BB2"/>
    <mergeCell ref="BC2:BE2"/>
    <mergeCell ref="BF2:BF3"/>
    <mergeCell ref="BG2:BK2"/>
    <mergeCell ref="P3:Q3"/>
    <mergeCell ref="S3:T3"/>
    <mergeCell ref="Y3:Z3"/>
    <mergeCell ref="AB3:AC3"/>
    <mergeCell ref="AE3:AF3"/>
    <mergeCell ref="AH3:AI3"/>
    <mergeCell ref="M1:M3"/>
    <mergeCell ref="N1:N3"/>
    <mergeCell ref="O1:O3"/>
    <mergeCell ref="AU2:AY2"/>
    <mergeCell ref="G1:G3"/>
    <mergeCell ref="AP3:AS3"/>
    <mergeCell ref="AU3:AX3"/>
    <mergeCell ref="AZ3:BA3"/>
    <mergeCell ref="BC3:BD3"/>
    <mergeCell ref="BG3:BJ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opLeftCell="A3" workbookViewId="0">
      <selection activeCell="A31" sqref="A31"/>
    </sheetView>
  </sheetViews>
  <sheetFormatPr defaultRowHeight="15.75" x14ac:dyDescent="0.25"/>
  <cols>
    <col min="1" max="1" width="38.7109375" style="46" customWidth="1"/>
    <col min="2" max="2" width="11.140625" style="46" customWidth="1"/>
    <col min="3" max="3" width="25.140625" style="46" customWidth="1"/>
    <col min="4" max="4" width="12.5703125" style="46" customWidth="1"/>
    <col min="5" max="5" width="12.140625" style="46" customWidth="1"/>
    <col min="6" max="14" width="9.140625" style="46"/>
    <col min="15" max="15" width="10.42578125" style="46" customWidth="1"/>
    <col min="16" max="16" width="12.85546875" style="46" customWidth="1"/>
    <col min="17" max="17" width="13" style="46" customWidth="1"/>
    <col min="18" max="16384" width="9.140625" style="46"/>
  </cols>
  <sheetData>
    <row r="1" spans="1:42" s="65" customFormat="1" x14ac:dyDescent="0.25">
      <c r="A1" s="101" t="s">
        <v>0</v>
      </c>
      <c r="B1" s="101" t="s">
        <v>230</v>
      </c>
      <c r="C1" s="101" t="s">
        <v>231</v>
      </c>
      <c r="D1" s="101" t="s">
        <v>3</v>
      </c>
      <c r="E1" s="101" t="s">
        <v>5</v>
      </c>
      <c r="F1" s="101" t="s">
        <v>6</v>
      </c>
      <c r="G1" s="101" t="s">
        <v>7</v>
      </c>
      <c r="H1" s="101" t="s">
        <v>232</v>
      </c>
      <c r="I1" s="101" t="s">
        <v>9</v>
      </c>
      <c r="J1" s="101" t="s">
        <v>233</v>
      </c>
      <c r="K1" s="101" t="s">
        <v>11</v>
      </c>
      <c r="L1" s="101" t="s">
        <v>708</v>
      </c>
      <c r="M1" s="101" t="s">
        <v>235</v>
      </c>
      <c r="N1" s="101" t="s">
        <v>482</v>
      </c>
      <c r="O1" s="101"/>
      <c r="P1" s="101"/>
      <c r="Q1" s="101"/>
      <c r="R1" s="101"/>
      <c r="S1" s="101"/>
      <c r="T1" s="101"/>
      <c r="U1" s="101" t="s">
        <v>709</v>
      </c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94" t="s">
        <v>710</v>
      </c>
      <c r="AG1" s="94"/>
      <c r="AH1" s="94"/>
      <c r="AI1" s="94"/>
      <c r="AJ1" s="94"/>
      <c r="AK1" s="94"/>
      <c r="AL1" s="94" t="s">
        <v>238</v>
      </c>
      <c r="AM1" s="94"/>
      <c r="AN1" s="94"/>
      <c r="AO1" s="94"/>
      <c r="AP1" s="94"/>
    </row>
    <row r="2" spans="1:42" s="65" customFormat="1" ht="220.5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41" t="s">
        <v>711</v>
      </c>
      <c r="O2" s="41" t="s">
        <v>712</v>
      </c>
      <c r="P2" s="41" t="s">
        <v>713</v>
      </c>
      <c r="Q2" s="41" t="s">
        <v>487</v>
      </c>
      <c r="R2" s="41" t="s">
        <v>488</v>
      </c>
      <c r="S2" s="41" t="s">
        <v>489</v>
      </c>
      <c r="T2" s="101" t="s">
        <v>235</v>
      </c>
      <c r="U2" s="41" t="s">
        <v>714</v>
      </c>
      <c r="V2" s="41" t="s">
        <v>715</v>
      </c>
      <c r="W2" s="41" t="s">
        <v>716</v>
      </c>
      <c r="X2" s="41" t="s">
        <v>717</v>
      </c>
      <c r="Y2" s="41" t="s">
        <v>718</v>
      </c>
      <c r="Z2" s="41" t="s">
        <v>719</v>
      </c>
      <c r="AA2" s="41" t="s">
        <v>720</v>
      </c>
      <c r="AB2" s="41" t="s">
        <v>721</v>
      </c>
      <c r="AC2" s="41" t="s">
        <v>722</v>
      </c>
      <c r="AD2" s="41" t="s">
        <v>723</v>
      </c>
      <c r="AE2" s="101" t="s">
        <v>235</v>
      </c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</row>
    <row r="3" spans="1:42" s="65" customFormat="1" ht="63" x14ac:dyDescent="0.2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41" t="s">
        <v>239</v>
      </c>
      <c r="O3" s="41" t="s">
        <v>240</v>
      </c>
      <c r="P3" s="41" t="s">
        <v>241</v>
      </c>
      <c r="Q3" s="41" t="s">
        <v>242</v>
      </c>
      <c r="R3" s="41" t="s">
        <v>243</v>
      </c>
      <c r="S3" s="41" t="s">
        <v>244</v>
      </c>
      <c r="T3" s="101"/>
      <c r="U3" s="41" t="s">
        <v>245</v>
      </c>
      <c r="V3" s="41" t="s">
        <v>246</v>
      </c>
      <c r="W3" s="41" t="s">
        <v>247</v>
      </c>
      <c r="X3" s="41" t="s">
        <v>248</v>
      </c>
      <c r="Y3" s="41" t="s">
        <v>249</v>
      </c>
      <c r="Z3" s="41" t="s">
        <v>250</v>
      </c>
      <c r="AA3" s="41" t="s">
        <v>251</v>
      </c>
      <c r="AB3" s="41" t="s">
        <v>252</v>
      </c>
      <c r="AC3" s="41" t="s">
        <v>253</v>
      </c>
      <c r="AD3" s="41" t="s">
        <v>254</v>
      </c>
      <c r="AE3" s="101"/>
      <c r="AF3" s="41" t="s">
        <v>255</v>
      </c>
      <c r="AG3" s="41" t="s">
        <v>256</v>
      </c>
      <c r="AH3" s="41" t="s">
        <v>257</v>
      </c>
      <c r="AI3" s="41" t="s">
        <v>258</v>
      </c>
      <c r="AJ3" s="41" t="s">
        <v>259</v>
      </c>
      <c r="AK3" s="41" t="s">
        <v>235</v>
      </c>
      <c r="AL3" s="41" t="s">
        <v>260</v>
      </c>
      <c r="AM3" s="41" t="s">
        <v>261</v>
      </c>
      <c r="AN3" s="41" t="s">
        <v>262</v>
      </c>
      <c r="AO3" s="41" t="s">
        <v>263</v>
      </c>
      <c r="AP3" s="41" t="s">
        <v>235</v>
      </c>
    </row>
    <row r="4" spans="1:42" x14ac:dyDescent="0.25">
      <c r="A4" s="66" t="s">
        <v>724</v>
      </c>
      <c r="B4" s="43" t="s">
        <v>725</v>
      </c>
      <c r="C4" s="66" t="s">
        <v>271</v>
      </c>
      <c r="D4" s="66" t="s">
        <v>726</v>
      </c>
      <c r="E4" s="66" t="s">
        <v>58</v>
      </c>
      <c r="F4" s="66" t="s">
        <v>299</v>
      </c>
      <c r="G4" s="66" t="s">
        <v>727</v>
      </c>
      <c r="H4" s="43" t="s">
        <v>274</v>
      </c>
      <c r="I4" s="43" t="s">
        <v>728</v>
      </c>
      <c r="J4" s="43" t="s">
        <v>729</v>
      </c>
      <c r="K4" s="43" t="s">
        <v>730</v>
      </c>
      <c r="L4" s="45">
        <v>15.1</v>
      </c>
      <c r="M4" s="44">
        <f t="shared" ref="M4:M19" si="0">L4/25*100</f>
        <v>60.4</v>
      </c>
      <c r="N4" s="45">
        <v>0</v>
      </c>
      <c r="O4" s="45">
        <v>0</v>
      </c>
      <c r="P4" s="45">
        <v>0.5</v>
      </c>
      <c r="Q4" s="45">
        <v>0.5</v>
      </c>
      <c r="R4" s="45">
        <v>1</v>
      </c>
      <c r="S4" s="45">
        <v>0.33</v>
      </c>
      <c r="T4" s="44">
        <f t="shared" ref="T4:T19" si="1">AVERAGE(N4:S4)*100</f>
        <v>38.833333333333336</v>
      </c>
      <c r="U4" s="45">
        <v>0</v>
      </c>
      <c r="V4" s="45">
        <v>1</v>
      </c>
      <c r="W4" s="45">
        <v>1</v>
      </c>
      <c r="X4" s="45">
        <v>1</v>
      </c>
      <c r="Y4" s="45">
        <v>1</v>
      </c>
      <c r="Z4" s="45">
        <v>1</v>
      </c>
      <c r="AA4" s="45">
        <v>0.5</v>
      </c>
      <c r="AB4" s="45">
        <v>1</v>
      </c>
      <c r="AC4" s="45">
        <v>1</v>
      </c>
      <c r="AD4" s="45">
        <v>0</v>
      </c>
      <c r="AE4" s="44">
        <f t="shared" ref="AE4:AE19" si="2">AVERAGE(U4:AD4)*100</f>
        <v>75</v>
      </c>
      <c r="AF4" s="45">
        <v>1</v>
      </c>
      <c r="AG4" s="45">
        <v>0</v>
      </c>
      <c r="AH4" s="45">
        <v>1</v>
      </c>
      <c r="AI4" s="45">
        <v>1</v>
      </c>
      <c r="AJ4" s="45">
        <v>0</v>
      </c>
      <c r="AK4" s="44">
        <f t="shared" ref="AK4:AK19" si="3">AVERAGE(AF4:AJ4)*100</f>
        <v>60</v>
      </c>
      <c r="AL4" s="45">
        <v>0.28999999999999998</v>
      </c>
      <c r="AM4" s="45">
        <v>0.82</v>
      </c>
      <c r="AN4" s="45">
        <v>0.5</v>
      </c>
      <c r="AO4" s="45">
        <v>0.67</v>
      </c>
      <c r="AP4" s="44">
        <f t="shared" ref="AP4:AP19" si="4">AVERAGE(AL4:AO4)*100</f>
        <v>56.999999999999993</v>
      </c>
    </row>
    <row r="5" spans="1:42" x14ac:dyDescent="0.25">
      <c r="A5" s="66" t="s">
        <v>731</v>
      </c>
      <c r="B5" s="43" t="s">
        <v>732</v>
      </c>
      <c r="C5" s="66" t="s">
        <v>271</v>
      </c>
      <c r="D5" s="66" t="s">
        <v>733</v>
      </c>
      <c r="E5" s="66" t="s">
        <v>58</v>
      </c>
      <c r="F5" s="66" t="s">
        <v>299</v>
      </c>
      <c r="G5" s="66" t="s">
        <v>299</v>
      </c>
      <c r="H5" s="43" t="s">
        <v>274</v>
      </c>
      <c r="I5" s="43" t="s">
        <v>734</v>
      </c>
      <c r="J5" s="43" t="s">
        <v>735</v>
      </c>
      <c r="K5" s="43" t="s">
        <v>736</v>
      </c>
      <c r="L5" s="45">
        <v>16.43</v>
      </c>
      <c r="M5" s="44">
        <f t="shared" si="0"/>
        <v>65.72</v>
      </c>
      <c r="N5" s="45">
        <v>0</v>
      </c>
      <c r="O5" s="45">
        <v>0</v>
      </c>
      <c r="P5" s="45">
        <v>0.5</v>
      </c>
      <c r="Q5" s="45">
        <v>0.5</v>
      </c>
      <c r="R5" s="45">
        <v>1</v>
      </c>
      <c r="S5" s="45">
        <v>0.33</v>
      </c>
      <c r="T5" s="44">
        <f t="shared" si="1"/>
        <v>38.833333333333336</v>
      </c>
      <c r="U5" s="45">
        <v>1</v>
      </c>
      <c r="V5" s="45">
        <v>1</v>
      </c>
      <c r="W5" s="45">
        <v>0</v>
      </c>
      <c r="X5" s="45">
        <v>1</v>
      </c>
      <c r="Y5" s="45">
        <v>1</v>
      </c>
      <c r="Z5" s="45">
        <v>1</v>
      </c>
      <c r="AA5" s="45">
        <v>1</v>
      </c>
      <c r="AB5" s="45">
        <v>0</v>
      </c>
      <c r="AC5" s="45">
        <v>1</v>
      </c>
      <c r="AD5" s="45">
        <v>1</v>
      </c>
      <c r="AE5" s="44">
        <f t="shared" si="2"/>
        <v>80</v>
      </c>
      <c r="AF5" s="45">
        <v>1</v>
      </c>
      <c r="AG5" s="45">
        <v>1</v>
      </c>
      <c r="AH5" s="45">
        <v>1</v>
      </c>
      <c r="AI5" s="45">
        <v>0</v>
      </c>
      <c r="AJ5" s="45">
        <v>0</v>
      </c>
      <c r="AK5" s="44">
        <f t="shared" si="3"/>
        <v>60</v>
      </c>
      <c r="AL5" s="45">
        <v>0.6</v>
      </c>
      <c r="AM5" s="45">
        <v>0.71</v>
      </c>
      <c r="AN5" s="45">
        <v>0.78</v>
      </c>
      <c r="AO5" s="45">
        <v>1</v>
      </c>
      <c r="AP5" s="44">
        <f t="shared" si="4"/>
        <v>77.25</v>
      </c>
    </row>
    <row r="6" spans="1:42" x14ac:dyDescent="0.25">
      <c r="A6" s="66" t="s">
        <v>737</v>
      </c>
      <c r="B6" s="43" t="s">
        <v>738</v>
      </c>
      <c r="C6" s="66" t="s">
        <v>271</v>
      </c>
      <c r="D6" s="66" t="s">
        <v>410</v>
      </c>
      <c r="E6" s="66" t="s">
        <v>164</v>
      </c>
      <c r="F6" s="66" t="s">
        <v>739</v>
      </c>
      <c r="G6" s="66" t="s">
        <v>739</v>
      </c>
      <c r="H6" s="43" t="s">
        <v>274</v>
      </c>
      <c r="I6" s="43" t="s">
        <v>740</v>
      </c>
      <c r="J6" s="43" t="s">
        <v>741</v>
      </c>
      <c r="K6" s="43" t="s">
        <v>742</v>
      </c>
      <c r="L6" s="45">
        <v>9.6199999999999992</v>
      </c>
      <c r="M6" s="44">
        <f t="shared" si="0"/>
        <v>38.479999999999997</v>
      </c>
      <c r="N6" s="45">
        <v>0</v>
      </c>
      <c r="O6" s="45">
        <v>0</v>
      </c>
      <c r="P6" s="45">
        <v>0.5</v>
      </c>
      <c r="Q6" s="45">
        <v>0.5</v>
      </c>
      <c r="R6" s="45">
        <v>0</v>
      </c>
      <c r="S6" s="45">
        <v>0.33</v>
      </c>
      <c r="T6" s="44">
        <f t="shared" si="1"/>
        <v>22.166666666666668</v>
      </c>
      <c r="U6" s="45">
        <v>0</v>
      </c>
      <c r="V6" s="45">
        <v>0</v>
      </c>
      <c r="W6" s="45">
        <v>0</v>
      </c>
      <c r="X6" s="45">
        <v>1</v>
      </c>
      <c r="Y6" s="45">
        <v>1</v>
      </c>
      <c r="Z6" s="45">
        <v>1</v>
      </c>
      <c r="AA6" s="45">
        <v>1</v>
      </c>
      <c r="AB6" s="45">
        <v>0</v>
      </c>
      <c r="AC6" s="45">
        <v>0</v>
      </c>
      <c r="AD6" s="45">
        <v>0</v>
      </c>
      <c r="AE6" s="44">
        <f t="shared" si="2"/>
        <v>40</v>
      </c>
      <c r="AF6" s="45">
        <v>0</v>
      </c>
      <c r="AG6" s="45">
        <v>0</v>
      </c>
      <c r="AH6" s="45">
        <v>1</v>
      </c>
      <c r="AI6" s="45">
        <v>1</v>
      </c>
      <c r="AJ6" s="45">
        <v>1</v>
      </c>
      <c r="AK6" s="44">
        <f t="shared" si="3"/>
        <v>60</v>
      </c>
      <c r="AL6" s="45">
        <v>0</v>
      </c>
      <c r="AM6" s="45">
        <v>0.5</v>
      </c>
      <c r="AN6" s="45">
        <v>0.33</v>
      </c>
      <c r="AO6" s="45">
        <v>0.45</v>
      </c>
      <c r="AP6" s="44">
        <f t="shared" si="4"/>
        <v>32</v>
      </c>
    </row>
    <row r="7" spans="1:42" x14ac:dyDescent="0.25">
      <c r="A7" s="66" t="s">
        <v>743</v>
      </c>
      <c r="B7" s="43" t="s">
        <v>744</v>
      </c>
      <c r="C7" s="66" t="s">
        <v>271</v>
      </c>
      <c r="D7" s="66" t="s">
        <v>745</v>
      </c>
      <c r="E7" s="66" t="s">
        <v>314</v>
      </c>
      <c r="F7" s="66" t="s">
        <v>746</v>
      </c>
      <c r="G7" s="66" t="s">
        <v>747</v>
      </c>
      <c r="H7" s="43" t="s">
        <v>274</v>
      </c>
      <c r="I7" s="43" t="s">
        <v>748</v>
      </c>
      <c r="J7" s="43" t="s">
        <v>749</v>
      </c>
      <c r="K7" s="43" t="s">
        <v>750</v>
      </c>
      <c r="L7" s="45">
        <v>14.94</v>
      </c>
      <c r="M7" s="44">
        <f t="shared" si="0"/>
        <v>59.760000000000005</v>
      </c>
      <c r="N7" s="45">
        <v>0</v>
      </c>
      <c r="O7" s="45">
        <v>0</v>
      </c>
      <c r="P7" s="45">
        <v>0.5</v>
      </c>
      <c r="Q7" s="45">
        <v>0.5</v>
      </c>
      <c r="R7" s="45">
        <v>1</v>
      </c>
      <c r="S7" s="45">
        <v>0.33</v>
      </c>
      <c r="T7" s="44">
        <f t="shared" si="1"/>
        <v>38.833333333333336</v>
      </c>
      <c r="U7" s="45">
        <v>1</v>
      </c>
      <c r="V7" s="45">
        <v>0</v>
      </c>
      <c r="W7" s="45">
        <v>0</v>
      </c>
      <c r="X7" s="45">
        <v>1</v>
      </c>
      <c r="Y7" s="45">
        <v>1</v>
      </c>
      <c r="Z7" s="45">
        <v>0</v>
      </c>
      <c r="AA7" s="45">
        <v>1</v>
      </c>
      <c r="AB7" s="45">
        <v>0.75</v>
      </c>
      <c r="AC7" s="45">
        <v>1</v>
      </c>
      <c r="AD7" s="45">
        <v>1</v>
      </c>
      <c r="AE7" s="44">
        <f t="shared" si="2"/>
        <v>67.5</v>
      </c>
      <c r="AF7" s="45">
        <v>1</v>
      </c>
      <c r="AG7" s="45">
        <v>0</v>
      </c>
      <c r="AH7" s="45">
        <v>1</v>
      </c>
      <c r="AI7" s="45">
        <v>1</v>
      </c>
      <c r="AJ7" s="45">
        <v>0</v>
      </c>
      <c r="AK7" s="44">
        <f t="shared" si="3"/>
        <v>60</v>
      </c>
      <c r="AL7" s="45">
        <v>0.5</v>
      </c>
      <c r="AM7" s="45">
        <v>1</v>
      </c>
      <c r="AN7" s="45">
        <v>0.5</v>
      </c>
      <c r="AO7" s="45">
        <v>0.86</v>
      </c>
      <c r="AP7" s="44">
        <f t="shared" si="4"/>
        <v>71.5</v>
      </c>
    </row>
    <row r="8" spans="1:42" x14ac:dyDescent="0.25">
      <c r="A8" s="66" t="s">
        <v>751</v>
      </c>
      <c r="B8" s="43" t="s">
        <v>752</v>
      </c>
      <c r="C8" s="66" t="s">
        <v>271</v>
      </c>
      <c r="D8" s="66" t="s">
        <v>753</v>
      </c>
      <c r="E8" s="66" t="s">
        <v>345</v>
      </c>
      <c r="F8" s="66" t="s">
        <v>754</v>
      </c>
      <c r="G8" s="66" t="s">
        <v>754</v>
      </c>
      <c r="H8" s="43" t="s">
        <v>274</v>
      </c>
      <c r="I8" s="43" t="s">
        <v>755</v>
      </c>
      <c r="J8" s="43" t="s">
        <v>756</v>
      </c>
      <c r="K8" s="43" t="s">
        <v>466</v>
      </c>
      <c r="L8" s="45">
        <v>13.62</v>
      </c>
      <c r="M8" s="44">
        <f t="shared" si="0"/>
        <v>54.48</v>
      </c>
      <c r="N8" s="45">
        <v>0</v>
      </c>
      <c r="O8" s="45">
        <v>0</v>
      </c>
      <c r="P8" s="45">
        <v>0.5</v>
      </c>
      <c r="Q8" s="45">
        <v>0.5</v>
      </c>
      <c r="R8" s="45">
        <v>1</v>
      </c>
      <c r="S8" s="45">
        <v>0.33</v>
      </c>
      <c r="T8" s="44">
        <f t="shared" si="1"/>
        <v>38.833333333333336</v>
      </c>
      <c r="U8" s="45">
        <v>1</v>
      </c>
      <c r="V8" s="45">
        <v>1</v>
      </c>
      <c r="W8" s="45">
        <v>0</v>
      </c>
      <c r="X8" s="45">
        <v>1</v>
      </c>
      <c r="Y8" s="45">
        <v>1</v>
      </c>
      <c r="Z8" s="45">
        <v>0</v>
      </c>
      <c r="AA8" s="45">
        <v>1</v>
      </c>
      <c r="AB8" s="45">
        <v>1</v>
      </c>
      <c r="AC8" s="45">
        <v>0</v>
      </c>
      <c r="AD8" s="45">
        <v>0</v>
      </c>
      <c r="AE8" s="44">
        <f t="shared" si="2"/>
        <v>60</v>
      </c>
      <c r="AF8" s="45">
        <v>1</v>
      </c>
      <c r="AG8" s="45">
        <v>1</v>
      </c>
      <c r="AH8" s="45">
        <v>0</v>
      </c>
      <c r="AI8" s="45">
        <v>0</v>
      </c>
      <c r="AJ8" s="45">
        <v>1</v>
      </c>
      <c r="AK8" s="44">
        <f t="shared" si="3"/>
        <v>60</v>
      </c>
      <c r="AL8" s="45">
        <v>0.5</v>
      </c>
      <c r="AM8" s="45">
        <v>0.1</v>
      </c>
      <c r="AN8" s="45">
        <v>0.86</v>
      </c>
      <c r="AO8" s="45">
        <v>0.83</v>
      </c>
      <c r="AP8" s="44">
        <f t="shared" si="4"/>
        <v>57.25</v>
      </c>
    </row>
    <row r="9" spans="1:42" x14ac:dyDescent="0.25">
      <c r="A9" s="66" t="s">
        <v>757</v>
      </c>
      <c r="B9" s="43" t="s">
        <v>758</v>
      </c>
      <c r="C9" s="66" t="s">
        <v>271</v>
      </c>
      <c r="D9" s="66" t="s">
        <v>759</v>
      </c>
      <c r="E9" s="66" t="s">
        <v>164</v>
      </c>
      <c r="F9" s="66" t="s">
        <v>119</v>
      </c>
      <c r="G9" s="66" t="s">
        <v>62</v>
      </c>
      <c r="H9" s="43" t="s">
        <v>274</v>
      </c>
      <c r="I9" s="43" t="s">
        <v>760</v>
      </c>
      <c r="J9" s="43" t="s">
        <v>761</v>
      </c>
      <c r="K9" s="43" t="s">
        <v>762</v>
      </c>
      <c r="L9" s="45">
        <v>11.17</v>
      </c>
      <c r="M9" s="44">
        <f t="shared" si="0"/>
        <v>44.68</v>
      </c>
      <c r="N9" s="45">
        <v>0</v>
      </c>
      <c r="O9" s="45">
        <v>0</v>
      </c>
      <c r="P9" s="45">
        <v>0.5</v>
      </c>
      <c r="Q9" s="45">
        <v>0.5</v>
      </c>
      <c r="R9" s="45">
        <v>1</v>
      </c>
      <c r="S9" s="45">
        <v>0</v>
      </c>
      <c r="T9" s="44">
        <f t="shared" si="1"/>
        <v>33.333333333333329</v>
      </c>
      <c r="U9" s="45">
        <v>0</v>
      </c>
      <c r="V9" s="45">
        <v>1</v>
      </c>
      <c r="W9" s="45">
        <v>0</v>
      </c>
      <c r="X9" s="45">
        <v>1</v>
      </c>
      <c r="Y9" s="45">
        <v>0</v>
      </c>
      <c r="Z9" s="45">
        <v>0</v>
      </c>
      <c r="AA9" s="45">
        <v>0</v>
      </c>
      <c r="AB9" s="45">
        <v>0</v>
      </c>
      <c r="AC9" s="45">
        <v>1</v>
      </c>
      <c r="AD9" s="45">
        <v>0</v>
      </c>
      <c r="AE9" s="44">
        <f t="shared" si="2"/>
        <v>30</v>
      </c>
      <c r="AF9" s="45">
        <v>1</v>
      </c>
      <c r="AG9" s="45">
        <v>1</v>
      </c>
      <c r="AH9" s="45">
        <v>1</v>
      </c>
      <c r="AI9" s="45">
        <v>0</v>
      </c>
      <c r="AJ9" s="45">
        <v>1</v>
      </c>
      <c r="AK9" s="44">
        <f t="shared" si="3"/>
        <v>80</v>
      </c>
      <c r="AL9" s="45">
        <v>0.33</v>
      </c>
      <c r="AM9" s="45">
        <v>0.67</v>
      </c>
      <c r="AN9" s="45">
        <v>0.5</v>
      </c>
      <c r="AO9" s="45">
        <v>0.67</v>
      </c>
      <c r="AP9" s="44">
        <f t="shared" si="4"/>
        <v>54.25</v>
      </c>
    </row>
    <row r="10" spans="1:42" x14ac:dyDescent="0.25">
      <c r="A10" s="66" t="s">
        <v>763</v>
      </c>
      <c r="B10" s="43" t="s">
        <v>764</v>
      </c>
      <c r="C10" s="66" t="s">
        <v>271</v>
      </c>
      <c r="D10" s="66" t="s">
        <v>519</v>
      </c>
      <c r="E10" s="66" t="s">
        <v>345</v>
      </c>
      <c r="F10" s="66" t="s">
        <v>41</v>
      </c>
      <c r="G10" s="66" t="s">
        <v>765</v>
      </c>
      <c r="H10" s="43" t="s">
        <v>274</v>
      </c>
      <c r="I10" s="43" t="s">
        <v>766</v>
      </c>
      <c r="J10" s="43" t="s">
        <v>767</v>
      </c>
      <c r="K10" s="43" t="s">
        <v>768</v>
      </c>
      <c r="L10" s="45">
        <v>14.6</v>
      </c>
      <c r="M10" s="44">
        <f t="shared" si="0"/>
        <v>58.4</v>
      </c>
      <c r="N10" s="45">
        <v>1</v>
      </c>
      <c r="O10" s="45">
        <v>0.17</v>
      </c>
      <c r="P10" s="45">
        <v>0.5</v>
      </c>
      <c r="Q10" s="45">
        <v>0.5</v>
      </c>
      <c r="R10" s="45">
        <v>0</v>
      </c>
      <c r="S10" s="45">
        <v>0.33</v>
      </c>
      <c r="T10" s="44">
        <f t="shared" si="1"/>
        <v>41.666666666666671</v>
      </c>
      <c r="U10" s="45">
        <v>1</v>
      </c>
      <c r="V10" s="45">
        <v>1</v>
      </c>
      <c r="W10" s="45">
        <v>0</v>
      </c>
      <c r="X10" s="45">
        <v>1</v>
      </c>
      <c r="Y10" s="45">
        <v>1</v>
      </c>
      <c r="Z10" s="45">
        <v>1</v>
      </c>
      <c r="AA10" s="45">
        <v>1</v>
      </c>
      <c r="AB10" s="45">
        <v>0.75</v>
      </c>
      <c r="AC10" s="45">
        <v>1</v>
      </c>
      <c r="AD10" s="45">
        <v>0</v>
      </c>
      <c r="AE10" s="44">
        <f t="shared" si="2"/>
        <v>77.5</v>
      </c>
      <c r="AF10" s="45">
        <v>0</v>
      </c>
      <c r="AG10" s="45">
        <v>1</v>
      </c>
      <c r="AH10" s="45">
        <v>1</v>
      </c>
      <c r="AI10" s="45">
        <v>0</v>
      </c>
      <c r="AJ10" s="45">
        <v>0</v>
      </c>
      <c r="AK10" s="44">
        <f t="shared" si="3"/>
        <v>40</v>
      </c>
      <c r="AL10" s="45">
        <v>0.73</v>
      </c>
      <c r="AM10" s="45">
        <v>0.33</v>
      </c>
      <c r="AN10" s="45">
        <v>0.45</v>
      </c>
      <c r="AO10" s="45">
        <v>0.83</v>
      </c>
      <c r="AP10" s="44">
        <f t="shared" si="4"/>
        <v>58.5</v>
      </c>
    </row>
    <row r="11" spans="1:42" x14ac:dyDescent="0.25">
      <c r="A11" s="66" t="s">
        <v>769</v>
      </c>
      <c r="B11" s="43" t="s">
        <v>770</v>
      </c>
      <c r="C11" s="66" t="s">
        <v>271</v>
      </c>
      <c r="D11" s="66" t="s">
        <v>143</v>
      </c>
      <c r="E11" s="66" t="s">
        <v>58</v>
      </c>
      <c r="F11" s="66" t="s">
        <v>771</v>
      </c>
      <c r="G11" s="66" t="s">
        <v>772</v>
      </c>
      <c r="H11" s="43" t="s">
        <v>274</v>
      </c>
      <c r="I11" s="43" t="s">
        <v>773</v>
      </c>
      <c r="J11" s="43" t="s">
        <v>774</v>
      </c>
      <c r="K11" s="43" t="s">
        <v>775</v>
      </c>
      <c r="L11" s="45">
        <v>14.23</v>
      </c>
      <c r="M11" s="44">
        <f t="shared" si="0"/>
        <v>56.92</v>
      </c>
      <c r="N11" s="45">
        <v>1</v>
      </c>
      <c r="O11" s="45">
        <v>0</v>
      </c>
      <c r="P11" s="45">
        <v>1</v>
      </c>
      <c r="Q11" s="45">
        <v>0</v>
      </c>
      <c r="R11" s="45">
        <v>0</v>
      </c>
      <c r="S11" s="45">
        <v>0</v>
      </c>
      <c r="T11" s="44">
        <f t="shared" si="1"/>
        <v>33.333333333333329</v>
      </c>
      <c r="U11" s="45">
        <v>1</v>
      </c>
      <c r="V11" s="45">
        <v>1</v>
      </c>
      <c r="W11" s="45">
        <v>0</v>
      </c>
      <c r="X11" s="45">
        <v>1</v>
      </c>
      <c r="Y11" s="45">
        <v>1</v>
      </c>
      <c r="Z11" s="45">
        <v>1</v>
      </c>
      <c r="AA11" s="45">
        <v>0.5</v>
      </c>
      <c r="AB11" s="45">
        <v>0.5</v>
      </c>
      <c r="AC11" s="45">
        <v>1</v>
      </c>
      <c r="AD11" s="45">
        <v>0</v>
      </c>
      <c r="AE11" s="44">
        <f t="shared" si="2"/>
        <v>70</v>
      </c>
      <c r="AF11" s="45">
        <v>0</v>
      </c>
      <c r="AG11" s="45">
        <v>0</v>
      </c>
      <c r="AH11" s="45">
        <v>1</v>
      </c>
      <c r="AI11" s="45">
        <v>0</v>
      </c>
      <c r="AJ11" s="45">
        <v>1</v>
      </c>
      <c r="AK11" s="44">
        <f t="shared" si="3"/>
        <v>40</v>
      </c>
      <c r="AL11" s="45">
        <v>1</v>
      </c>
      <c r="AM11" s="45">
        <v>0.69</v>
      </c>
      <c r="AN11" s="45">
        <v>0.82</v>
      </c>
      <c r="AO11" s="45">
        <v>0.73</v>
      </c>
      <c r="AP11" s="44">
        <f t="shared" si="4"/>
        <v>81</v>
      </c>
    </row>
    <row r="12" spans="1:42" x14ac:dyDescent="0.25">
      <c r="A12" s="66" t="s">
        <v>776</v>
      </c>
      <c r="B12" s="43" t="s">
        <v>777</v>
      </c>
      <c r="C12" s="66" t="s">
        <v>271</v>
      </c>
      <c r="D12" s="66" t="s">
        <v>778</v>
      </c>
      <c r="E12" s="66" t="s">
        <v>345</v>
      </c>
      <c r="F12" s="66" t="s">
        <v>779</v>
      </c>
      <c r="G12" s="66" t="s">
        <v>31</v>
      </c>
      <c r="H12" s="43" t="s">
        <v>274</v>
      </c>
      <c r="I12" s="43" t="s">
        <v>780</v>
      </c>
      <c r="J12" s="43" t="s">
        <v>781</v>
      </c>
      <c r="K12" s="43" t="s">
        <v>782</v>
      </c>
      <c r="L12" s="45">
        <v>16.940000000000001</v>
      </c>
      <c r="M12" s="44">
        <f t="shared" si="0"/>
        <v>67.760000000000005</v>
      </c>
      <c r="N12" s="45">
        <v>0</v>
      </c>
      <c r="O12" s="45">
        <v>0</v>
      </c>
      <c r="P12" s="45">
        <v>0.5</v>
      </c>
      <c r="Q12" s="45">
        <v>0</v>
      </c>
      <c r="R12" s="45">
        <v>1</v>
      </c>
      <c r="S12" s="45">
        <v>0.33</v>
      </c>
      <c r="T12" s="44">
        <f t="shared" si="1"/>
        <v>30.5</v>
      </c>
      <c r="U12" s="45">
        <v>0</v>
      </c>
      <c r="V12" s="45">
        <v>1</v>
      </c>
      <c r="W12" s="45">
        <v>1</v>
      </c>
      <c r="X12" s="45">
        <v>0.5</v>
      </c>
      <c r="Y12" s="45">
        <v>1</v>
      </c>
      <c r="Z12" s="45">
        <v>1</v>
      </c>
      <c r="AA12" s="45">
        <v>0</v>
      </c>
      <c r="AB12" s="45">
        <v>1</v>
      </c>
      <c r="AC12" s="45">
        <v>0</v>
      </c>
      <c r="AD12" s="45">
        <v>1</v>
      </c>
      <c r="AE12" s="44">
        <f t="shared" si="2"/>
        <v>65</v>
      </c>
      <c r="AF12" s="45">
        <v>1</v>
      </c>
      <c r="AG12" s="45">
        <v>1</v>
      </c>
      <c r="AH12" s="45">
        <v>1</v>
      </c>
      <c r="AI12" s="45">
        <v>1</v>
      </c>
      <c r="AJ12" s="45">
        <v>1</v>
      </c>
      <c r="AK12" s="44">
        <f t="shared" si="3"/>
        <v>100</v>
      </c>
      <c r="AL12" s="45">
        <v>0.67</v>
      </c>
      <c r="AM12" s="45">
        <v>0.94</v>
      </c>
      <c r="AN12" s="45">
        <v>1</v>
      </c>
      <c r="AO12" s="45">
        <v>1</v>
      </c>
      <c r="AP12" s="44">
        <f t="shared" si="4"/>
        <v>90.25</v>
      </c>
    </row>
    <row r="13" spans="1:42" x14ac:dyDescent="0.25">
      <c r="A13" s="66" t="s">
        <v>783</v>
      </c>
      <c r="B13" s="43" t="s">
        <v>784</v>
      </c>
      <c r="C13" s="42" t="s">
        <v>271</v>
      </c>
      <c r="D13" s="66" t="s">
        <v>785</v>
      </c>
      <c r="E13" s="66" t="s">
        <v>58</v>
      </c>
      <c r="F13" s="66" t="s">
        <v>786</v>
      </c>
      <c r="G13" s="66" t="s">
        <v>786</v>
      </c>
      <c r="H13" s="43" t="s">
        <v>274</v>
      </c>
      <c r="I13" s="43" t="s">
        <v>787</v>
      </c>
      <c r="J13" s="43" t="s">
        <v>788</v>
      </c>
      <c r="K13" s="43" t="s">
        <v>789</v>
      </c>
      <c r="L13" s="45">
        <v>12.3</v>
      </c>
      <c r="M13" s="44">
        <f t="shared" si="0"/>
        <v>49.2</v>
      </c>
      <c r="N13" s="45">
        <v>1</v>
      </c>
      <c r="O13" s="45">
        <v>0</v>
      </c>
      <c r="P13" s="45">
        <v>1</v>
      </c>
      <c r="Q13" s="45">
        <v>0.75</v>
      </c>
      <c r="R13" s="45">
        <v>1</v>
      </c>
      <c r="S13" s="45">
        <v>0.33</v>
      </c>
      <c r="T13" s="44">
        <f t="shared" si="1"/>
        <v>68</v>
      </c>
      <c r="U13" s="45">
        <v>0</v>
      </c>
      <c r="V13" s="45">
        <v>0</v>
      </c>
      <c r="W13" s="45">
        <v>1</v>
      </c>
      <c r="X13" s="45">
        <v>0.5</v>
      </c>
      <c r="Y13" s="45">
        <v>0.5</v>
      </c>
      <c r="Z13" s="45">
        <v>0.5</v>
      </c>
      <c r="AA13" s="45">
        <v>1</v>
      </c>
      <c r="AB13" s="45">
        <v>1</v>
      </c>
      <c r="AC13" s="45">
        <v>0</v>
      </c>
      <c r="AD13" s="45">
        <v>1</v>
      </c>
      <c r="AE13" s="44">
        <f t="shared" si="2"/>
        <v>55.000000000000007</v>
      </c>
      <c r="AF13" s="45">
        <v>0</v>
      </c>
      <c r="AG13" s="45" t="s">
        <v>45</v>
      </c>
      <c r="AH13" s="45">
        <v>0</v>
      </c>
      <c r="AI13" s="45">
        <v>0</v>
      </c>
      <c r="AJ13" s="45">
        <v>0</v>
      </c>
      <c r="AK13" s="44">
        <f t="shared" si="3"/>
        <v>0</v>
      </c>
      <c r="AL13" s="45">
        <v>1</v>
      </c>
      <c r="AM13" s="45">
        <v>0.63</v>
      </c>
      <c r="AN13" s="45">
        <v>0.43</v>
      </c>
      <c r="AO13" s="45">
        <v>0.67</v>
      </c>
      <c r="AP13" s="44">
        <f t="shared" si="4"/>
        <v>68.25</v>
      </c>
    </row>
    <row r="14" spans="1:42" x14ac:dyDescent="0.25">
      <c r="A14" s="66" t="s">
        <v>790</v>
      </c>
      <c r="B14" s="43" t="s">
        <v>791</v>
      </c>
      <c r="C14" s="66" t="s">
        <v>271</v>
      </c>
      <c r="D14" s="66" t="s">
        <v>507</v>
      </c>
      <c r="E14" s="66" t="s">
        <v>164</v>
      </c>
      <c r="F14" s="66" t="s">
        <v>792</v>
      </c>
      <c r="G14" s="66" t="s">
        <v>793</v>
      </c>
      <c r="H14" s="43" t="s">
        <v>274</v>
      </c>
      <c r="I14" s="43" t="s">
        <v>794</v>
      </c>
      <c r="J14" s="43" t="s">
        <v>795</v>
      </c>
      <c r="K14" s="43" t="s">
        <v>796</v>
      </c>
      <c r="L14" s="45">
        <v>16.32</v>
      </c>
      <c r="M14" s="44">
        <f t="shared" si="0"/>
        <v>65.28</v>
      </c>
      <c r="N14" s="45">
        <v>1</v>
      </c>
      <c r="O14" s="45">
        <v>0</v>
      </c>
      <c r="P14" s="45">
        <v>0</v>
      </c>
      <c r="Q14" s="45">
        <v>0.5</v>
      </c>
      <c r="R14" s="45">
        <v>1</v>
      </c>
      <c r="S14" s="45">
        <v>0.33</v>
      </c>
      <c r="T14" s="44">
        <f t="shared" si="1"/>
        <v>47.166666666666671</v>
      </c>
      <c r="U14" s="45">
        <v>0</v>
      </c>
      <c r="V14" s="45">
        <v>1</v>
      </c>
      <c r="W14" s="45">
        <v>1</v>
      </c>
      <c r="X14" s="45">
        <v>0.75</v>
      </c>
      <c r="Y14" s="45">
        <v>1</v>
      </c>
      <c r="Z14" s="45">
        <v>1</v>
      </c>
      <c r="AA14" s="45">
        <v>0</v>
      </c>
      <c r="AB14" s="45">
        <v>1</v>
      </c>
      <c r="AC14" s="45">
        <v>1</v>
      </c>
      <c r="AD14" s="45">
        <v>1</v>
      </c>
      <c r="AE14" s="44">
        <f t="shared" si="2"/>
        <v>77.5</v>
      </c>
      <c r="AF14" s="45">
        <v>1</v>
      </c>
      <c r="AG14" s="45">
        <v>1</v>
      </c>
      <c r="AH14" s="45">
        <v>1</v>
      </c>
      <c r="AI14" s="45">
        <v>0</v>
      </c>
      <c r="AJ14" s="45">
        <v>1</v>
      </c>
      <c r="AK14" s="44">
        <f t="shared" si="3"/>
        <v>80</v>
      </c>
      <c r="AL14" s="45">
        <v>0.33</v>
      </c>
      <c r="AM14" s="45">
        <v>0.5</v>
      </c>
      <c r="AN14" s="45">
        <v>0.5</v>
      </c>
      <c r="AO14" s="45">
        <v>0.4</v>
      </c>
      <c r="AP14" s="44">
        <f t="shared" si="4"/>
        <v>43.25</v>
      </c>
    </row>
    <row r="15" spans="1:42" x14ac:dyDescent="0.25">
      <c r="A15" s="66" t="s">
        <v>797</v>
      </c>
      <c r="B15" s="43" t="s">
        <v>798</v>
      </c>
      <c r="C15" s="66" t="s">
        <v>271</v>
      </c>
      <c r="D15" s="66" t="s">
        <v>799</v>
      </c>
      <c r="E15" s="66" t="s">
        <v>58</v>
      </c>
      <c r="F15" s="66" t="s">
        <v>372</v>
      </c>
      <c r="G15" s="66" t="s">
        <v>372</v>
      </c>
      <c r="H15" s="43" t="s">
        <v>274</v>
      </c>
      <c r="I15" s="43" t="s">
        <v>800</v>
      </c>
      <c r="J15" s="43" t="s">
        <v>801</v>
      </c>
      <c r="K15" s="43" t="s">
        <v>802</v>
      </c>
      <c r="L15" s="45">
        <v>14.6</v>
      </c>
      <c r="M15" s="44">
        <f t="shared" si="0"/>
        <v>58.4</v>
      </c>
      <c r="N15" s="45">
        <v>0</v>
      </c>
      <c r="O15" s="45">
        <v>0.33</v>
      </c>
      <c r="P15" s="45">
        <v>1</v>
      </c>
      <c r="Q15" s="45">
        <v>0</v>
      </c>
      <c r="R15" s="45">
        <v>0</v>
      </c>
      <c r="S15" s="45">
        <v>0.33</v>
      </c>
      <c r="T15" s="44">
        <f t="shared" si="1"/>
        <v>27.666666666666668</v>
      </c>
      <c r="U15" s="45">
        <v>1</v>
      </c>
      <c r="V15" s="45">
        <v>0</v>
      </c>
      <c r="W15" s="45">
        <v>0</v>
      </c>
      <c r="X15" s="45">
        <v>1</v>
      </c>
      <c r="Y15" s="45">
        <v>1</v>
      </c>
      <c r="Z15" s="45">
        <v>1</v>
      </c>
      <c r="AA15" s="45">
        <v>0.5</v>
      </c>
      <c r="AB15" s="45">
        <v>1</v>
      </c>
      <c r="AC15" s="45">
        <v>0</v>
      </c>
      <c r="AD15" s="45">
        <v>1</v>
      </c>
      <c r="AE15" s="44">
        <f t="shared" si="2"/>
        <v>65</v>
      </c>
      <c r="AF15" s="45">
        <v>1</v>
      </c>
      <c r="AG15" s="45">
        <v>1</v>
      </c>
      <c r="AH15" s="45">
        <v>0</v>
      </c>
      <c r="AI15" s="45">
        <v>1</v>
      </c>
      <c r="AJ15" s="45">
        <v>1</v>
      </c>
      <c r="AK15" s="44">
        <f t="shared" si="3"/>
        <v>80</v>
      </c>
      <c r="AL15" s="45">
        <v>0.1</v>
      </c>
      <c r="AM15" s="45">
        <v>1</v>
      </c>
      <c r="AN15" s="45">
        <v>0.67</v>
      </c>
      <c r="AO15" s="45">
        <v>0.67</v>
      </c>
      <c r="AP15" s="44">
        <f t="shared" si="4"/>
        <v>61</v>
      </c>
    </row>
    <row r="16" spans="1:42" x14ac:dyDescent="0.25">
      <c r="A16" s="66" t="s">
        <v>803</v>
      </c>
      <c r="B16" s="43" t="s">
        <v>804</v>
      </c>
      <c r="C16" s="66" t="s">
        <v>271</v>
      </c>
      <c r="D16" s="66" t="s">
        <v>805</v>
      </c>
      <c r="E16" s="66" t="s">
        <v>164</v>
      </c>
      <c r="F16" s="66" t="s">
        <v>273</v>
      </c>
      <c r="G16" s="66" t="s">
        <v>273</v>
      </c>
      <c r="H16" s="43" t="s">
        <v>274</v>
      </c>
      <c r="I16" s="43" t="s">
        <v>806</v>
      </c>
      <c r="J16" s="43" t="s">
        <v>459</v>
      </c>
      <c r="K16" s="43" t="s">
        <v>807</v>
      </c>
      <c r="L16" s="45">
        <v>9.25</v>
      </c>
      <c r="M16" s="44">
        <f t="shared" si="0"/>
        <v>37</v>
      </c>
      <c r="N16" s="45">
        <v>0</v>
      </c>
      <c r="O16" s="45">
        <v>0.17</v>
      </c>
      <c r="P16" s="45">
        <v>0.5</v>
      </c>
      <c r="Q16" s="45">
        <v>0.75</v>
      </c>
      <c r="R16" s="45">
        <v>1</v>
      </c>
      <c r="S16" s="45">
        <v>0.33</v>
      </c>
      <c r="T16" s="44">
        <f t="shared" si="1"/>
        <v>45.833333333333329</v>
      </c>
      <c r="U16" s="45">
        <v>0</v>
      </c>
      <c r="V16" s="45">
        <v>0</v>
      </c>
      <c r="W16" s="45">
        <v>0</v>
      </c>
      <c r="X16" s="45">
        <v>0.5</v>
      </c>
      <c r="Y16" s="45">
        <v>0.75</v>
      </c>
      <c r="Z16" s="45">
        <v>0</v>
      </c>
      <c r="AA16" s="45">
        <v>0.5</v>
      </c>
      <c r="AB16" s="45">
        <v>0.75</v>
      </c>
      <c r="AC16" s="45">
        <v>0</v>
      </c>
      <c r="AD16" s="45">
        <v>1</v>
      </c>
      <c r="AE16" s="44">
        <f t="shared" si="2"/>
        <v>35</v>
      </c>
      <c r="AF16" s="45">
        <v>0</v>
      </c>
      <c r="AG16" s="45">
        <v>0</v>
      </c>
      <c r="AH16" s="45">
        <v>0</v>
      </c>
      <c r="AI16" s="45">
        <v>0</v>
      </c>
      <c r="AJ16" s="45">
        <v>1</v>
      </c>
      <c r="AK16" s="44">
        <f t="shared" si="3"/>
        <v>20</v>
      </c>
      <c r="AL16" s="45">
        <v>0.64</v>
      </c>
      <c r="AM16" s="45">
        <v>0.36</v>
      </c>
      <c r="AN16" s="45">
        <v>0</v>
      </c>
      <c r="AO16" s="45">
        <v>1</v>
      </c>
      <c r="AP16" s="44">
        <f t="shared" si="4"/>
        <v>50</v>
      </c>
    </row>
    <row r="17" spans="1:42" x14ac:dyDescent="0.25">
      <c r="A17" s="66" t="s">
        <v>808</v>
      </c>
      <c r="B17" s="43" t="s">
        <v>809</v>
      </c>
      <c r="C17" s="66" t="s">
        <v>271</v>
      </c>
      <c r="D17" s="66" t="s">
        <v>463</v>
      </c>
      <c r="E17" s="66" t="s">
        <v>164</v>
      </c>
      <c r="F17" s="66" t="s">
        <v>132</v>
      </c>
      <c r="G17" s="66" t="s">
        <v>132</v>
      </c>
      <c r="H17" s="43" t="s">
        <v>274</v>
      </c>
      <c r="I17" s="43" t="s">
        <v>810</v>
      </c>
      <c r="J17" s="43" t="s">
        <v>811</v>
      </c>
      <c r="K17" s="43" t="s">
        <v>812</v>
      </c>
      <c r="L17" s="45">
        <v>11.47</v>
      </c>
      <c r="M17" s="44">
        <f t="shared" si="0"/>
        <v>45.88</v>
      </c>
      <c r="N17" s="45">
        <v>0</v>
      </c>
      <c r="O17" s="45">
        <v>0</v>
      </c>
      <c r="P17" s="45">
        <v>0</v>
      </c>
      <c r="Q17" s="45">
        <v>0.25</v>
      </c>
      <c r="R17" s="45">
        <v>0</v>
      </c>
      <c r="S17" s="45">
        <v>0.33</v>
      </c>
      <c r="T17" s="44">
        <f t="shared" si="1"/>
        <v>9.6666666666666679</v>
      </c>
      <c r="U17" s="45">
        <v>0</v>
      </c>
      <c r="V17" s="45">
        <v>0</v>
      </c>
      <c r="W17" s="45">
        <v>0</v>
      </c>
      <c r="X17" s="45">
        <v>0.5</v>
      </c>
      <c r="Y17" s="45">
        <v>0.75</v>
      </c>
      <c r="Z17" s="45">
        <v>1</v>
      </c>
      <c r="AA17" s="45">
        <v>1</v>
      </c>
      <c r="AB17" s="45">
        <v>1</v>
      </c>
      <c r="AC17" s="45">
        <v>1</v>
      </c>
      <c r="AD17" s="45">
        <v>1</v>
      </c>
      <c r="AE17" s="44">
        <f t="shared" si="2"/>
        <v>62.5</v>
      </c>
      <c r="AF17" s="45">
        <v>1</v>
      </c>
      <c r="AG17" s="45">
        <v>1</v>
      </c>
      <c r="AH17" s="45">
        <v>1</v>
      </c>
      <c r="AI17" s="45">
        <v>0</v>
      </c>
      <c r="AJ17" s="45">
        <v>0</v>
      </c>
      <c r="AK17" s="44">
        <f t="shared" si="3"/>
        <v>60</v>
      </c>
      <c r="AL17" s="45">
        <v>0.56000000000000005</v>
      </c>
      <c r="AM17" s="45">
        <v>0</v>
      </c>
      <c r="AN17" s="45">
        <v>0.33</v>
      </c>
      <c r="AO17" s="45">
        <v>0.75</v>
      </c>
      <c r="AP17" s="44">
        <f t="shared" si="4"/>
        <v>41</v>
      </c>
    </row>
    <row r="18" spans="1:42" x14ac:dyDescent="0.25">
      <c r="A18" s="66" t="s">
        <v>813</v>
      </c>
      <c r="B18" s="43" t="s">
        <v>814</v>
      </c>
      <c r="C18" s="66" t="s">
        <v>271</v>
      </c>
      <c r="D18" s="66" t="s">
        <v>584</v>
      </c>
      <c r="E18" s="66" t="s">
        <v>58</v>
      </c>
      <c r="F18" s="66" t="s">
        <v>141</v>
      </c>
      <c r="G18" s="66" t="s">
        <v>141</v>
      </c>
      <c r="H18" s="43" t="s">
        <v>274</v>
      </c>
      <c r="I18" s="43" t="s">
        <v>815</v>
      </c>
      <c r="J18" s="43" t="s">
        <v>816</v>
      </c>
      <c r="K18" s="43" t="s">
        <v>817</v>
      </c>
      <c r="L18" s="45">
        <v>11.12</v>
      </c>
      <c r="M18" s="44">
        <f t="shared" si="0"/>
        <v>44.48</v>
      </c>
      <c r="N18" s="45">
        <v>0</v>
      </c>
      <c r="O18" s="45">
        <v>0</v>
      </c>
      <c r="P18" s="45">
        <v>0.5</v>
      </c>
      <c r="Q18" s="45">
        <v>0</v>
      </c>
      <c r="R18" s="45">
        <v>0</v>
      </c>
      <c r="S18" s="45">
        <v>0.67</v>
      </c>
      <c r="T18" s="44">
        <f t="shared" si="1"/>
        <v>19.499999999999996</v>
      </c>
      <c r="U18" s="45">
        <v>1</v>
      </c>
      <c r="V18" s="45">
        <v>0</v>
      </c>
      <c r="W18" s="45">
        <v>0</v>
      </c>
      <c r="X18" s="45">
        <v>1</v>
      </c>
      <c r="Y18" s="45">
        <v>0.75</v>
      </c>
      <c r="Z18" s="45">
        <v>0</v>
      </c>
      <c r="AA18" s="45">
        <v>0</v>
      </c>
      <c r="AB18" s="45">
        <v>1</v>
      </c>
      <c r="AC18" s="45">
        <v>1</v>
      </c>
      <c r="AD18" s="45">
        <v>1</v>
      </c>
      <c r="AE18" s="44">
        <f t="shared" si="2"/>
        <v>57.499999999999993</v>
      </c>
      <c r="AF18" s="45">
        <v>1</v>
      </c>
      <c r="AG18" s="45">
        <v>0</v>
      </c>
      <c r="AH18" s="45">
        <v>0</v>
      </c>
      <c r="AI18" s="45">
        <v>1</v>
      </c>
      <c r="AJ18" s="45">
        <v>1</v>
      </c>
      <c r="AK18" s="44">
        <f t="shared" si="3"/>
        <v>60</v>
      </c>
      <c r="AL18" s="45">
        <v>0.33</v>
      </c>
      <c r="AM18" s="45">
        <v>0.33</v>
      </c>
      <c r="AN18" s="45">
        <v>0.28999999999999998</v>
      </c>
      <c r="AO18" s="45">
        <v>0.25</v>
      </c>
      <c r="AP18" s="44">
        <f t="shared" si="4"/>
        <v>30</v>
      </c>
    </row>
    <row r="19" spans="1:42" x14ac:dyDescent="0.25">
      <c r="A19" s="66" t="s">
        <v>763</v>
      </c>
      <c r="B19" s="43" t="s">
        <v>764</v>
      </c>
      <c r="C19" s="66" t="s">
        <v>271</v>
      </c>
      <c r="D19" s="66" t="s">
        <v>519</v>
      </c>
      <c r="E19" s="66" t="s">
        <v>345</v>
      </c>
      <c r="F19" s="66" t="s">
        <v>41</v>
      </c>
      <c r="G19" s="66" t="s">
        <v>765</v>
      </c>
      <c r="H19" s="43" t="s">
        <v>274</v>
      </c>
      <c r="I19" s="43" t="s">
        <v>818</v>
      </c>
      <c r="J19" s="43" t="s">
        <v>819</v>
      </c>
      <c r="K19" s="43" t="s">
        <v>820</v>
      </c>
      <c r="L19" s="45">
        <v>16.079999999999998</v>
      </c>
      <c r="M19" s="44">
        <f t="shared" si="0"/>
        <v>64.319999999999993</v>
      </c>
      <c r="N19" s="45">
        <v>1</v>
      </c>
      <c r="O19" s="45">
        <v>0.67</v>
      </c>
      <c r="P19" s="45">
        <v>1</v>
      </c>
      <c r="Q19" s="45">
        <v>1</v>
      </c>
      <c r="R19" s="45">
        <v>1</v>
      </c>
      <c r="S19" s="45">
        <v>0.33</v>
      </c>
      <c r="T19" s="44">
        <f t="shared" si="1"/>
        <v>83.333333333333343</v>
      </c>
      <c r="U19" s="45">
        <v>1</v>
      </c>
      <c r="V19" s="45">
        <v>0</v>
      </c>
      <c r="W19" s="45">
        <v>0</v>
      </c>
      <c r="X19" s="45">
        <v>1</v>
      </c>
      <c r="Y19" s="45">
        <v>1</v>
      </c>
      <c r="Z19" s="45">
        <v>1</v>
      </c>
      <c r="AA19" s="45">
        <v>1</v>
      </c>
      <c r="AB19" s="45">
        <v>0</v>
      </c>
      <c r="AC19" s="45">
        <v>0</v>
      </c>
      <c r="AD19" s="45">
        <v>0</v>
      </c>
      <c r="AE19" s="44">
        <f t="shared" si="2"/>
        <v>50</v>
      </c>
      <c r="AF19" s="45">
        <v>0</v>
      </c>
      <c r="AG19" s="45">
        <v>1</v>
      </c>
      <c r="AH19" s="45">
        <v>1</v>
      </c>
      <c r="AI19" s="45">
        <v>1</v>
      </c>
      <c r="AJ19" s="45">
        <v>1</v>
      </c>
      <c r="AK19" s="44">
        <f t="shared" si="3"/>
        <v>80</v>
      </c>
      <c r="AL19" s="45">
        <v>0.67</v>
      </c>
      <c r="AM19" s="45">
        <v>0.92</v>
      </c>
      <c r="AN19" s="45">
        <v>0.5</v>
      </c>
      <c r="AO19" s="45">
        <v>0</v>
      </c>
      <c r="AP19" s="44">
        <f t="shared" si="4"/>
        <v>52.25</v>
      </c>
    </row>
    <row r="20" spans="1:42" s="50" customFormat="1" ht="18.75" x14ac:dyDescent="0.3">
      <c r="A20" s="47" t="s">
        <v>480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9">
        <f>AVERAGE(L4:L19)</f>
        <v>13.611874999999998</v>
      </c>
      <c r="M20" s="49">
        <f t="shared" ref="M20:AP20" si="5">AVERAGE(M4:M19)</f>
        <v>54.447500000000005</v>
      </c>
      <c r="N20" s="49">
        <f t="shared" si="5"/>
        <v>0.3125</v>
      </c>
      <c r="O20" s="49">
        <f t="shared" si="5"/>
        <v>8.3750000000000005E-2</v>
      </c>
      <c r="P20" s="49">
        <f t="shared" si="5"/>
        <v>0.5625</v>
      </c>
      <c r="Q20" s="49">
        <f t="shared" si="5"/>
        <v>0.421875</v>
      </c>
      <c r="R20" s="49">
        <f t="shared" si="5"/>
        <v>0.625</v>
      </c>
      <c r="S20" s="49">
        <f t="shared" si="5"/>
        <v>0.31000000000000005</v>
      </c>
      <c r="T20" s="49">
        <f t="shared" si="5"/>
        <v>38.593750000000007</v>
      </c>
      <c r="U20" s="49">
        <f t="shared" si="5"/>
        <v>0.5</v>
      </c>
      <c r="V20" s="49">
        <f t="shared" si="5"/>
        <v>0.5</v>
      </c>
      <c r="W20" s="49">
        <f t="shared" si="5"/>
        <v>0.25</v>
      </c>
      <c r="X20" s="49">
        <f t="shared" si="5"/>
        <v>0.859375</v>
      </c>
      <c r="Y20" s="49">
        <f t="shared" si="5"/>
        <v>0.859375</v>
      </c>
      <c r="Z20" s="49">
        <f t="shared" si="5"/>
        <v>0.65625</v>
      </c>
      <c r="AA20" s="49">
        <f t="shared" si="5"/>
        <v>0.625</v>
      </c>
      <c r="AB20" s="49">
        <f t="shared" si="5"/>
        <v>0.671875</v>
      </c>
      <c r="AC20" s="49">
        <f t="shared" si="5"/>
        <v>0.5625</v>
      </c>
      <c r="AD20" s="49">
        <f t="shared" si="5"/>
        <v>0.5625</v>
      </c>
      <c r="AE20" s="49">
        <f t="shared" si="5"/>
        <v>60.46875</v>
      </c>
      <c r="AF20" s="49">
        <f t="shared" si="5"/>
        <v>0.625</v>
      </c>
      <c r="AG20" s="49">
        <f t="shared" si="5"/>
        <v>0.6</v>
      </c>
      <c r="AH20" s="49">
        <f t="shared" si="5"/>
        <v>0.6875</v>
      </c>
      <c r="AI20" s="49">
        <f t="shared" si="5"/>
        <v>0.4375</v>
      </c>
      <c r="AJ20" s="49">
        <f t="shared" si="5"/>
        <v>0.625</v>
      </c>
      <c r="AK20" s="49">
        <f t="shared" si="5"/>
        <v>58.75</v>
      </c>
      <c r="AL20" s="49">
        <f t="shared" si="5"/>
        <v>0.515625</v>
      </c>
      <c r="AM20" s="49">
        <f t="shared" si="5"/>
        <v>0.59375</v>
      </c>
      <c r="AN20" s="49">
        <f t="shared" si="5"/>
        <v>0.52875000000000005</v>
      </c>
      <c r="AO20" s="49">
        <f t="shared" si="5"/>
        <v>0.67375000000000007</v>
      </c>
      <c r="AP20" s="49">
        <f t="shared" si="5"/>
        <v>57.796875</v>
      </c>
    </row>
  </sheetData>
  <mergeCells count="19"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M1:M3"/>
    <mergeCell ref="N1:T1"/>
    <mergeCell ref="U1:AE1"/>
    <mergeCell ref="AF1:AK2"/>
    <mergeCell ref="AL1:AP2"/>
    <mergeCell ref="T2:T3"/>
    <mergeCell ref="AE2:A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1"/>
  <sheetViews>
    <sheetView tabSelected="1" workbookViewId="0">
      <selection activeCell="BK14" sqref="BK14"/>
    </sheetView>
  </sheetViews>
  <sheetFormatPr defaultRowHeight="15" x14ac:dyDescent="0.25"/>
  <cols>
    <col min="1" max="1" width="33.7109375" bestFit="1" customWidth="1"/>
    <col min="2" max="2" width="18.7109375" bestFit="1" customWidth="1"/>
    <col min="3" max="3" width="14.7109375" bestFit="1" customWidth="1"/>
    <col min="4" max="4" width="35.5703125" bestFit="1" customWidth="1"/>
    <col min="5" max="5" width="10.140625" bestFit="1" customWidth="1"/>
    <col min="6" max="6" width="32" bestFit="1" customWidth="1"/>
    <col min="7" max="7" width="11.140625" bestFit="1" customWidth="1"/>
    <col min="8" max="8" width="18.7109375" bestFit="1" customWidth="1"/>
    <col min="9" max="9" width="19.140625" bestFit="1" customWidth="1"/>
    <col min="10" max="10" width="8.42578125" customWidth="1"/>
    <col min="11" max="12" width="15" bestFit="1" customWidth="1"/>
    <col min="13" max="15" width="11.28515625" customWidth="1"/>
    <col min="16" max="17" width="5" customWidth="1"/>
    <col min="18" max="18" width="12.28515625" customWidth="1"/>
    <col min="19" max="20" width="5.28515625" customWidth="1"/>
    <col min="21" max="21" width="12.28515625" customWidth="1"/>
    <col min="22" max="22" width="5" customWidth="1"/>
    <col min="23" max="24" width="12.28515625" customWidth="1"/>
    <col min="25" max="26" width="6.140625" customWidth="1"/>
    <col min="27" max="27" width="12.28515625" customWidth="1"/>
    <col min="28" max="29" width="5" customWidth="1"/>
    <col min="30" max="30" width="12.28515625" customWidth="1"/>
    <col min="31" max="32" width="5" customWidth="1"/>
    <col min="33" max="33" width="12.28515625" customWidth="1"/>
    <col min="34" max="34" width="5" customWidth="1"/>
    <col min="35" max="35" width="12.28515625" customWidth="1"/>
    <col min="36" max="36" width="5" customWidth="1"/>
    <col min="37" max="37" width="12.28515625" customWidth="1"/>
    <col min="38" max="39" width="5" customWidth="1"/>
    <col min="40" max="41" width="12.42578125" customWidth="1"/>
    <col min="42" max="45" width="5" customWidth="1"/>
    <col min="46" max="46" width="13.42578125" customWidth="1"/>
    <col min="47" max="49" width="5" customWidth="1"/>
    <col min="50" max="50" width="13.42578125" customWidth="1"/>
    <col min="51" max="53" width="5" customWidth="1"/>
    <col min="54" max="54" width="13.42578125" customWidth="1"/>
    <col min="55" max="56" width="6.85546875" customWidth="1"/>
    <col min="57" max="57" width="13.42578125" customWidth="1"/>
    <col min="58" max="58" width="13.5703125" customWidth="1"/>
    <col min="59" max="62" width="5" customWidth="1"/>
    <col min="63" max="63" width="13.5703125" customWidth="1"/>
  </cols>
  <sheetData>
    <row r="1" spans="1:63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7" t="s">
        <v>11</v>
      </c>
      <c r="N1" s="95" t="s">
        <v>525</v>
      </c>
      <c r="O1" s="97" t="s">
        <v>13</v>
      </c>
      <c r="P1" s="97" t="s">
        <v>526</v>
      </c>
      <c r="Q1" s="97"/>
      <c r="R1" s="97"/>
      <c r="S1" s="97"/>
      <c r="T1" s="97"/>
      <c r="U1" s="97"/>
      <c r="V1" s="97"/>
      <c r="W1" s="97"/>
      <c r="X1" s="97"/>
      <c r="Y1" s="97" t="s">
        <v>527</v>
      </c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 t="s">
        <v>528</v>
      </c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 t="s">
        <v>529</v>
      </c>
      <c r="BH1" s="97"/>
      <c r="BI1" s="97"/>
      <c r="BJ1" s="97"/>
      <c r="BK1" s="97"/>
    </row>
    <row r="2" spans="1:63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5"/>
      <c r="O2" s="97"/>
      <c r="P2" s="97" t="s">
        <v>530</v>
      </c>
      <c r="Q2" s="97"/>
      <c r="R2" s="97"/>
      <c r="S2" s="97" t="s">
        <v>531</v>
      </c>
      <c r="T2" s="97"/>
      <c r="U2" s="97"/>
      <c r="V2" s="97" t="s">
        <v>532</v>
      </c>
      <c r="W2" s="97"/>
      <c r="X2" s="97" t="s">
        <v>23</v>
      </c>
      <c r="Y2" s="97" t="s">
        <v>693</v>
      </c>
      <c r="Z2" s="97"/>
      <c r="AA2" s="97"/>
      <c r="AB2" s="97" t="s">
        <v>694</v>
      </c>
      <c r="AC2" s="97"/>
      <c r="AD2" s="97"/>
      <c r="AE2" s="97" t="s">
        <v>695</v>
      </c>
      <c r="AF2" s="97"/>
      <c r="AG2" s="97"/>
      <c r="AH2" s="97" t="s">
        <v>696</v>
      </c>
      <c r="AI2" s="97"/>
      <c r="AJ2" s="97" t="s">
        <v>697</v>
      </c>
      <c r="AK2" s="97"/>
      <c r="AL2" s="97" t="s">
        <v>698</v>
      </c>
      <c r="AM2" s="97"/>
      <c r="AN2" s="97"/>
      <c r="AO2" s="97" t="s">
        <v>23</v>
      </c>
      <c r="AP2" s="97" t="s">
        <v>537</v>
      </c>
      <c r="AQ2" s="97"/>
      <c r="AR2" s="97"/>
      <c r="AS2" s="97"/>
      <c r="AT2" s="97"/>
      <c r="AU2" s="97" t="s">
        <v>538</v>
      </c>
      <c r="AV2" s="97"/>
      <c r="AW2" s="97"/>
      <c r="AX2" s="97"/>
      <c r="AY2" s="97" t="s">
        <v>540</v>
      </c>
      <c r="AZ2" s="97"/>
      <c r="BA2" s="97"/>
      <c r="BB2" s="97"/>
      <c r="BC2" s="97" t="s">
        <v>541</v>
      </c>
      <c r="BD2" s="97"/>
      <c r="BE2" s="97"/>
      <c r="BF2" s="97" t="s">
        <v>23</v>
      </c>
      <c r="BG2" s="97" t="s">
        <v>238</v>
      </c>
      <c r="BH2" s="97"/>
      <c r="BI2" s="97"/>
      <c r="BJ2" s="97"/>
      <c r="BK2" s="97"/>
    </row>
    <row r="3" spans="1:63" ht="51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5"/>
      <c r="O3" s="97"/>
      <c r="P3" s="97" t="s">
        <v>22</v>
      </c>
      <c r="Q3" s="97"/>
      <c r="R3" s="2" t="s">
        <v>23</v>
      </c>
      <c r="S3" s="97" t="s">
        <v>22</v>
      </c>
      <c r="T3" s="97"/>
      <c r="U3" s="2" t="s">
        <v>23</v>
      </c>
      <c r="V3" s="2" t="s">
        <v>22</v>
      </c>
      <c r="W3" s="2" t="s">
        <v>23</v>
      </c>
      <c r="X3" s="97"/>
      <c r="Y3" s="97" t="s">
        <v>22</v>
      </c>
      <c r="Z3" s="97"/>
      <c r="AA3" s="2" t="s">
        <v>23</v>
      </c>
      <c r="AB3" s="97" t="s">
        <v>22</v>
      </c>
      <c r="AC3" s="97"/>
      <c r="AD3" s="2" t="s">
        <v>23</v>
      </c>
      <c r="AE3" s="97" t="s">
        <v>22</v>
      </c>
      <c r="AF3" s="97"/>
      <c r="AG3" s="2" t="s">
        <v>23</v>
      </c>
      <c r="AH3" s="2" t="s">
        <v>22</v>
      </c>
      <c r="AI3" s="2" t="s">
        <v>23</v>
      </c>
      <c r="AJ3" s="2" t="s">
        <v>22</v>
      </c>
      <c r="AK3" s="2" t="s">
        <v>23</v>
      </c>
      <c r="AL3" s="97" t="s">
        <v>22</v>
      </c>
      <c r="AM3" s="97"/>
      <c r="AN3" s="2" t="s">
        <v>23</v>
      </c>
      <c r="AO3" s="97"/>
      <c r="AP3" s="97" t="s">
        <v>22</v>
      </c>
      <c r="AQ3" s="97"/>
      <c r="AR3" s="97"/>
      <c r="AS3" s="97"/>
      <c r="AT3" s="2" t="s">
        <v>23</v>
      </c>
      <c r="AU3" s="97" t="s">
        <v>22</v>
      </c>
      <c r="AV3" s="97"/>
      <c r="AW3" s="97"/>
      <c r="AX3" s="2" t="s">
        <v>23</v>
      </c>
      <c r="AY3" s="97" t="s">
        <v>22</v>
      </c>
      <c r="AZ3" s="97"/>
      <c r="BA3" s="97"/>
      <c r="BB3" s="2" t="s">
        <v>23</v>
      </c>
      <c r="BC3" s="97" t="s">
        <v>22</v>
      </c>
      <c r="BD3" s="97"/>
      <c r="BE3" s="2" t="s">
        <v>23</v>
      </c>
      <c r="BF3" s="97"/>
      <c r="BG3" s="97" t="s">
        <v>22</v>
      </c>
      <c r="BH3" s="97"/>
      <c r="BI3" s="97"/>
      <c r="BJ3" s="97"/>
      <c r="BK3" s="2" t="s">
        <v>23</v>
      </c>
    </row>
    <row r="4" spans="1:63" x14ac:dyDescent="0.25">
      <c r="A4" s="29" t="s">
        <v>1181</v>
      </c>
      <c r="B4" s="29" t="s">
        <v>25</v>
      </c>
      <c r="C4" s="29" t="s">
        <v>26</v>
      </c>
      <c r="D4" s="29" t="s">
        <v>576</v>
      </c>
      <c r="E4" s="29" t="s">
        <v>543</v>
      </c>
      <c r="F4" s="29" t="s">
        <v>48</v>
      </c>
      <c r="G4" s="29" t="s">
        <v>83</v>
      </c>
      <c r="H4" s="29" t="s">
        <v>83</v>
      </c>
      <c r="I4" s="29" t="s">
        <v>32</v>
      </c>
      <c r="J4" s="29" t="s">
        <v>701</v>
      </c>
      <c r="K4" s="30">
        <v>45182.5153587963</v>
      </c>
      <c r="L4" s="30">
        <v>45182.631921296299</v>
      </c>
      <c r="M4" s="29" t="s">
        <v>1182</v>
      </c>
      <c r="N4" s="31">
        <v>22.7</v>
      </c>
      <c r="O4" s="32">
        <f t="shared" ref="O4:O10" si="0">N4/31*100</f>
        <v>73.225806451612897</v>
      </c>
      <c r="P4" s="31">
        <v>1</v>
      </c>
      <c r="Q4" s="31">
        <v>0.6</v>
      </c>
      <c r="R4" s="32">
        <f t="shared" ref="R4:R10" si="1">AVERAGE(P4:Q4)*100</f>
        <v>80</v>
      </c>
      <c r="S4" s="31">
        <v>1</v>
      </c>
      <c r="T4" s="31">
        <v>1</v>
      </c>
      <c r="U4" s="32">
        <f t="shared" ref="U4:U10" si="2">AVERAGE(S4:T4)*100</f>
        <v>100</v>
      </c>
      <c r="V4" s="31">
        <v>1</v>
      </c>
      <c r="W4" s="32">
        <f t="shared" ref="W4:W10" si="3">V4*100</f>
        <v>100</v>
      </c>
      <c r="X4" s="32">
        <f t="shared" ref="X4:X10" si="4">AVERAGE(P4:Q4,S4:T4,V4)*100</f>
        <v>92</v>
      </c>
      <c r="Y4" s="31">
        <v>1</v>
      </c>
      <c r="Z4" s="31">
        <v>1</v>
      </c>
      <c r="AA4" s="32">
        <f t="shared" ref="AA4:AA10" si="5">AVERAGE(Y4:Z4)*100</f>
        <v>100</v>
      </c>
      <c r="AB4" s="31">
        <v>1</v>
      </c>
      <c r="AC4" s="31">
        <v>1</v>
      </c>
      <c r="AD4" s="32">
        <f t="shared" ref="AD4:AD10" si="6">AVERAGE(AB4:AC4)*100</f>
        <v>100</v>
      </c>
      <c r="AE4" s="31">
        <v>0.5</v>
      </c>
      <c r="AF4" s="31">
        <v>1</v>
      </c>
      <c r="AG4" s="32">
        <f t="shared" ref="AG4:AG10" si="7">AVERAGE(AE4:AF4)*100</f>
        <v>75</v>
      </c>
      <c r="AH4" s="31">
        <v>1</v>
      </c>
      <c r="AI4" s="32">
        <f t="shared" ref="AI4:AI10" si="8">AH4*100</f>
        <v>100</v>
      </c>
      <c r="AJ4" s="31">
        <v>0.5</v>
      </c>
      <c r="AK4" s="32">
        <f t="shared" ref="AK4:AK10" si="9">AJ4*100</f>
        <v>50</v>
      </c>
      <c r="AL4" s="31">
        <v>1</v>
      </c>
      <c r="AM4" s="31">
        <v>1</v>
      </c>
      <c r="AN4" s="32">
        <f t="shared" ref="AN4:AN10" si="10">AVERAGE(AL4:AM4)*100</f>
        <v>100</v>
      </c>
      <c r="AO4" s="32">
        <f t="shared" ref="AO4:AO10" si="11">AVERAGE(Y4:Z4,AB4:AC4,AE4:AF4,AH4,AJ4,AL4:AM4)*100</f>
        <v>90</v>
      </c>
      <c r="AP4" s="31">
        <v>0.65</v>
      </c>
      <c r="AQ4" s="31">
        <v>0.71</v>
      </c>
      <c r="AR4" s="31">
        <v>1</v>
      </c>
      <c r="AS4" s="31">
        <v>0.5</v>
      </c>
      <c r="AT4" s="32">
        <f t="shared" ref="AT4:AT10" si="12">AVERAGE(AP4:AS4)*100</f>
        <v>71.5</v>
      </c>
      <c r="AU4" s="31">
        <v>0.25</v>
      </c>
      <c r="AV4" s="31">
        <v>0</v>
      </c>
      <c r="AW4" s="31">
        <v>0.5</v>
      </c>
      <c r="AX4" s="32">
        <f t="shared" ref="AX4:AX10" si="13">AVERAGE(AU4:AW4)*100</f>
        <v>25</v>
      </c>
      <c r="AY4" s="31">
        <v>0.39</v>
      </c>
      <c r="AZ4" s="31">
        <v>0.89</v>
      </c>
      <c r="BA4" s="31">
        <v>0.71</v>
      </c>
      <c r="BB4" s="32">
        <f t="shared" ref="BB4:BB10" si="14">AVERAGE(AY4:BA4)*100</f>
        <v>66.333333333333329</v>
      </c>
      <c r="BC4" s="31">
        <v>0.67</v>
      </c>
      <c r="BD4" s="31">
        <v>1</v>
      </c>
      <c r="BE4" s="32">
        <f t="shared" ref="BE4:BE10" si="15">AVERAGE(BC4:BD4)*100</f>
        <v>83.5</v>
      </c>
      <c r="BF4" s="32">
        <f t="shared" ref="BF4:BF10" si="16">AVERAGE(AP4:AS4,AU4:AW4,AY4:BA4,BC4:BD4)*100</f>
        <v>60.583333333333336</v>
      </c>
      <c r="BG4" s="31">
        <v>0.5</v>
      </c>
      <c r="BH4" s="31">
        <v>0.43</v>
      </c>
      <c r="BI4" s="31">
        <v>0.56999999999999995</v>
      </c>
      <c r="BJ4" s="31">
        <v>0.33</v>
      </c>
      <c r="BK4" s="32">
        <f t="shared" ref="BK4:BK10" si="17">AVERAGE(BG4:BJ4)*100</f>
        <v>45.75</v>
      </c>
    </row>
    <row r="5" spans="1:63" x14ac:dyDescent="0.25">
      <c r="A5" s="29" t="s">
        <v>1183</v>
      </c>
      <c r="B5" s="29" t="s">
        <v>25</v>
      </c>
      <c r="C5" s="29" t="s">
        <v>26</v>
      </c>
      <c r="D5" s="29" t="s">
        <v>57</v>
      </c>
      <c r="E5" s="29" t="s">
        <v>543</v>
      </c>
      <c r="F5" s="29" t="s">
        <v>29</v>
      </c>
      <c r="G5" s="29"/>
      <c r="H5" s="29"/>
      <c r="I5" s="29" t="s">
        <v>32</v>
      </c>
      <c r="J5" s="29" t="s">
        <v>701</v>
      </c>
      <c r="K5" s="30" t="s">
        <v>1184</v>
      </c>
      <c r="L5" s="30" t="s">
        <v>1185</v>
      </c>
      <c r="M5" s="30" t="s">
        <v>903</v>
      </c>
      <c r="N5" s="60">
        <v>22.02</v>
      </c>
      <c r="O5" s="32">
        <f t="shared" si="0"/>
        <v>71.032258064516128</v>
      </c>
      <c r="P5" s="60">
        <v>1</v>
      </c>
      <c r="Q5" s="60">
        <v>0.4</v>
      </c>
      <c r="R5" s="32">
        <f t="shared" si="1"/>
        <v>70</v>
      </c>
      <c r="S5" s="60">
        <v>0.8</v>
      </c>
      <c r="T5" s="60">
        <v>0</v>
      </c>
      <c r="U5" s="32">
        <f t="shared" si="2"/>
        <v>40</v>
      </c>
      <c r="V5" s="60">
        <v>1</v>
      </c>
      <c r="W5" s="32">
        <f t="shared" si="3"/>
        <v>100</v>
      </c>
      <c r="X5" s="32">
        <f t="shared" si="4"/>
        <v>64</v>
      </c>
      <c r="Y5" s="60">
        <v>0.8</v>
      </c>
      <c r="Z5" s="60">
        <v>1</v>
      </c>
      <c r="AA5" s="32">
        <f t="shared" si="5"/>
        <v>90</v>
      </c>
      <c r="AB5" s="60">
        <v>0.75</v>
      </c>
      <c r="AC5" s="60">
        <v>1</v>
      </c>
      <c r="AD5" s="32">
        <f t="shared" si="6"/>
        <v>87.5</v>
      </c>
      <c r="AE5" s="60">
        <v>1</v>
      </c>
      <c r="AF5" s="60">
        <v>1</v>
      </c>
      <c r="AG5" s="32">
        <f t="shared" si="7"/>
        <v>100</v>
      </c>
      <c r="AH5" s="60">
        <v>1</v>
      </c>
      <c r="AI5" s="32">
        <f t="shared" si="8"/>
        <v>100</v>
      </c>
      <c r="AJ5" s="60">
        <v>0.5</v>
      </c>
      <c r="AK5" s="32">
        <f t="shared" si="9"/>
        <v>50</v>
      </c>
      <c r="AL5" s="60">
        <v>1</v>
      </c>
      <c r="AM5" s="60">
        <v>1</v>
      </c>
      <c r="AN5" s="32">
        <f t="shared" si="10"/>
        <v>100</v>
      </c>
      <c r="AO5" s="32">
        <f t="shared" si="11"/>
        <v>90.5</v>
      </c>
      <c r="AP5" s="60">
        <v>0.71</v>
      </c>
      <c r="AQ5" s="60">
        <v>0.71</v>
      </c>
      <c r="AR5" s="60">
        <v>1</v>
      </c>
      <c r="AS5" s="60">
        <v>0.25</v>
      </c>
      <c r="AT5" s="32">
        <f t="shared" si="12"/>
        <v>66.75</v>
      </c>
      <c r="AU5" s="60">
        <v>0</v>
      </c>
      <c r="AV5" s="60">
        <v>0.25</v>
      </c>
      <c r="AW5" s="60">
        <v>0.25</v>
      </c>
      <c r="AX5" s="32">
        <f t="shared" si="13"/>
        <v>16.666666666666664</v>
      </c>
      <c r="AY5" s="60">
        <v>0.59</v>
      </c>
      <c r="AZ5" s="60">
        <v>0.78</v>
      </c>
      <c r="BA5" s="60">
        <v>0.67</v>
      </c>
      <c r="BB5" s="32">
        <f t="shared" si="14"/>
        <v>68</v>
      </c>
      <c r="BC5" s="60">
        <v>1</v>
      </c>
      <c r="BD5" s="60">
        <v>1</v>
      </c>
      <c r="BE5" s="32">
        <f t="shared" si="15"/>
        <v>100</v>
      </c>
      <c r="BF5" s="32">
        <f t="shared" si="16"/>
        <v>60.083333333333336</v>
      </c>
      <c r="BG5" s="60">
        <v>0.5</v>
      </c>
      <c r="BH5" s="60">
        <v>0.78</v>
      </c>
      <c r="BI5" s="60">
        <v>0.67</v>
      </c>
      <c r="BJ5" s="60">
        <v>0.63</v>
      </c>
      <c r="BK5" s="32">
        <f t="shared" si="17"/>
        <v>64.5</v>
      </c>
    </row>
    <row r="6" spans="1:63" x14ac:dyDescent="0.25">
      <c r="A6" s="29" t="s">
        <v>1186</v>
      </c>
      <c r="B6" s="29" t="s">
        <v>25</v>
      </c>
      <c r="C6" s="29" t="s">
        <v>26</v>
      </c>
      <c r="D6" s="29" t="s">
        <v>135</v>
      </c>
      <c r="E6" s="29" t="s">
        <v>543</v>
      </c>
      <c r="F6" s="29" t="s">
        <v>48</v>
      </c>
      <c r="G6" s="29" t="s">
        <v>190</v>
      </c>
      <c r="H6" s="29" t="s">
        <v>352</v>
      </c>
      <c r="I6" s="29" t="s">
        <v>32</v>
      </c>
      <c r="J6" s="29" t="s">
        <v>701</v>
      </c>
      <c r="K6" s="30">
        <v>45177.88380787037</v>
      </c>
      <c r="L6" s="30">
        <v>45178.840104166666</v>
      </c>
      <c r="M6" s="29" t="s">
        <v>1187</v>
      </c>
      <c r="N6" s="31">
        <v>24.81</v>
      </c>
      <c r="O6" s="32">
        <f t="shared" si="0"/>
        <v>80.032258064516128</v>
      </c>
      <c r="P6" s="31">
        <v>0.9</v>
      </c>
      <c r="Q6" s="31">
        <v>1</v>
      </c>
      <c r="R6" s="32">
        <f t="shared" si="1"/>
        <v>95</v>
      </c>
      <c r="S6" s="31">
        <v>0</v>
      </c>
      <c r="T6" s="31">
        <v>1</v>
      </c>
      <c r="U6" s="32">
        <f t="shared" si="2"/>
        <v>50</v>
      </c>
      <c r="V6" s="31">
        <v>1</v>
      </c>
      <c r="W6" s="32">
        <f t="shared" si="3"/>
        <v>100</v>
      </c>
      <c r="X6" s="32">
        <f t="shared" si="4"/>
        <v>78</v>
      </c>
      <c r="Y6" s="31">
        <v>1</v>
      </c>
      <c r="Z6" s="31">
        <v>1</v>
      </c>
      <c r="AA6" s="32">
        <f t="shared" si="5"/>
        <v>100</v>
      </c>
      <c r="AB6" s="31">
        <v>1</v>
      </c>
      <c r="AC6" s="31">
        <v>1</v>
      </c>
      <c r="AD6" s="32">
        <f t="shared" si="6"/>
        <v>100</v>
      </c>
      <c r="AE6" s="31">
        <v>1</v>
      </c>
      <c r="AF6" s="31">
        <v>0.5</v>
      </c>
      <c r="AG6" s="32">
        <f t="shared" si="7"/>
        <v>75</v>
      </c>
      <c r="AH6" s="31">
        <v>0.83</v>
      </c>
      <c r="AI6" s="32">
        <f t="shared" si="8"/>
        <v>83</v>
      </c>
      <c r="AJ6" s="31">
        <v>0.5</v>
      </c>
      <c r="AK6" s="32">
        <f t="shared" si="9"/>
        <v>50</v>
      </c>
      <c r="AL6" s="31">
        <v>1</v>
      </c>
      <c r="AM6" s="31">
        <v>1</v>
      </c>
      <c r="AN6" s="32">
        <f t="shared" si="10"/>
        <v>100</v>
      </c>
      <c r="AO6" s="32">
        <f t="shared" si="11"/>
        <v>88.3</v>
      </c>
      <c r="AP6" s="31">
        <v>1</v>
      </c>
      <c r="AQ6" s="31">
        <v>0.9</v>
      </c>
      <c r="AR6" s="31">
        <v>1</v>
      </c>
      <c r="AS6" s="31">
        <v>1</v>
      </c>
      <c r="AT6" s="32">
        <f t="shared" si="12"/>
        <v>97.5</v>
      </c>
      <c r="AU6" s="31">
        <v>1</v>
      </c>
      <c r="AV6" s="31">
        <v>0.5</v>
      </c>
      <c r="AW6" s="31">
        <v>0</v>
      </c>
      <c r="AX6" s="32">
        <f t="shared" si="13"/>
        <v>50</v>
      </c>
      <c r="AY6" s="31">
        <v>0.89</v>
      </c>
      <c r="AZ6" s="31">
        <v>0.61</v>
      </c>
      <c r="BA6" s="31">
        <v>0.76</v>
      </c>
      <c r="BB6" s="32">
        <f t="shared" si="14"/>
        <v>75.333333333333329</v>
      </c>
      <c r="BC6" s="31">
        <v>1</v>
      </c>
      <c r="BD6" s="31">
        <v>0.33</v>
      </c>
      <c r="BE6" s="32">
        <f t="shared" si="15"/>
        <v>66.5</v>
      </c>
      <c r="BF6" s="32">
        <f t="shared" si="16"/>
        <v>74.916666666666671</v>
      </c>
      <c r="BG6" s="31">
        <v>0.67</v>
      </c>
      <c r="BH6" s="31">
        <v>1</v>
      </c>
      <c r="BI6" s="31">
        <v>0.67</v>
      </c>
      <c r="BJ6" s="31">
        <v>0.75</v>
      </c>
      <c r="BK6" s="32">
        <f t="shared" si="17"/>
        <v>77.25</v>
      </c>
    </row>
    <row r="7" spans="1:63" x14ac:dyDescent="0.25">
      <c r="A7" s="29" t="s">
        <v>1188</v>
      </c>
      <c r="B7" s="29" t="s">
        <v>25</v>
      </c>
      <c r="C7" s="29" t="s">
        <v>26</v>
      </c>
      <c r="D7" s="29" t="s">
        <v>180</v>
      </c>
      <c r="E7" s="29" t="s">
        <v>543</v>
      </c>
      <c r="F7" s="33"/>
      <c r="G7" s="33"/>
      <c r="H7" s="29" t="s">
        <v>208</v>
      </c>
      <c r="I7" s="29" t="s">
        <v>32</v>
      </c>
      <c r="J7" s="29" t="s">
        <v>701</v>
      </c>
      <c r="K7" s="30">
        <v>45184.388888888891</v>
      </c>
      <c r="L7" s="30">
        <v>45184.571921296294</v>
      </c>
      <c r="M7" s="29" t="s">
        <v>1189</v>
      </c>
      <c r="N7" s="31">
        <v>24.35</v>
      </c>
      <c r="O7" s="32">
        <f t="shared" si="0"/>
        <v>78.548387096774192</v>
      </c>
      <c r="P7" s="31">
        <v>1</v>
      </c>
      <c r="Q7" s="31">
        <v>0.67</v>
      </c>
      <c r="R7" s="32">
        <f t="shared" si="1"/>
        <v>83.5</v>
      </c>
      <c r="S7" s="31">
        <v>1</v>
      </c>
      <c r="T7" s="31">
        <v>1</v>
      </c>
      <c r="U7" s="32">
        <f t="shared" si="2"/>
        <v>100</v>
      </c>
      <c r="V7" s="31">
        <v>1</v>
      </c>
      <c r="W7" s="32">
        <f t="shared" si="3"/>
        <v>100</v>
      </c>
      <c r="X7" s="32">
        <f t="shared" si="4"/>
        <v>93.399999999999991</v>
      </c>
      <c r="Y7" s="31">
        <v>1</v>
      </c>
      <c r="Z7" s="31">
        <v>1</v>
      </c>
      <c r="AA7" s="32">
        <f t="shared" si="5"/>
        <v>100</v>
      </c>
      <c r="AB7" s="31">
        <v>1</v>
      </c>
      <c r="AC7" s="31">
        <v>1</v>
      </c>
      <c r="AD7" s="32">
        <f t="shared" si="6"/>
        <v>100</v>
      </c>
      <c r="AE7" s="31">
        <v>1</v>
      </c>
      <c r="AF7" s="31">
        <v>0.5</v>
      </c>
      <c r="AG7" s="32">
        <f t="shared" si="7"/>
        <v>75</v>
      </c>
      <c r="AH7" s="31">
        <v>0.83</v>
      </c>
      <c r="AI7" s="32">
        <f t="shared" si="8"/>
        <v>83</v>
      </c>
      <c r="AJ7" s="31">
        <v>0.5</v>
      </c>
      <c r="AK7" s="32">
        <f t="shared" si="9"/>
        <v>50</v>
      </c>
      <c r="AL7" s="31">
        <v>1</v>
      </c>
      <c r="AM7" s="31">
        <v>1</v>
      </c>
      <c r="AN7" s="32">
        <f t="shared" si="10"/>
        <v>100</v>
      </c>
      <c r="AO7" s="32">
        <f t="shared" si="11"/>
        <v>88.3</v>
      </c>
      <c r="AP7" s="31">
        <v>0.28999999999999998</v>
      </c>
      <c r="AQ7" s="31">
        <v>0.76</v>
      </c>
      <c r="AR7" s="31">
        <v>0.5</v>
      </c>
      <c r="AS7" s="31">
        <v>1</v>
      </c>
      <c r="AT7" s="32">
        <f t="shared" si="12"/>
        <v>63.749999999999993</v>
      </c>
      <c r="AU7" s="31">
        <v>1</v>
      </c>
      <c r="AV7" s="31">
        <v>0</v>
      </c>
      <c r="AW7" s="31">
        <v>0.25</v>
      </c>
      <c r="AX7" s="32">
        <f t="shared" si="13"/>
        <v>41.666666666666671</v>
      </c>
      <c r="AY7" s="31">
        <v>0.5</v>
      </c>
      <c r="AZ7" s="31">
        <v>0.94</v>
      </c>
      <c r="BA7" s="31">
        <v>0.94</v>
      </c>
      <c r="BB7" s="32">
        <f t="shared" si="14"/>
        <v>79.333333333333329</v>
      </c>
      <c r="BC7" s="31">
        <v>0.67</v>
      </c>
      <c r="BD7" s="31">
        <v>1</v>
      </c>
      <c r="BE7" s="32">
        <f t="shared" si="15"/>
        <v>83.5</v>
      </c>
      <c r="BF7" s="32">
        <f t="shared" si="16"/>
        <v>65.416666666666671</v>
      </c>
      <c r="BG7" s="31">
        <v>1</v>
      </c>
      <c r="BH7" s="31">
        <v>0.83</v>
      </c>
      <c r="BI7" s="31">
        <v>0.5</v>
      </c>
      <c r="BJ7" s="31">
        <v>0.67</v>
      </c>
      <c r="BK7" s="32">
        <f t="shared" si="17"/>
        <v>75</v>
      </c>
    </row>
    <row r="8" spans="1:63" x14ac:dyDescent="0.25">
      <c r="A8" s="29" t="s">
        <v>1190</v>
      </c>
      <c r="B8" s="29" t="s">
        <v>25</v>
      </c>
      <c r="C8" s="29" t="s">
        <v>26</v>
      </c>
      <c r="D8" s="29" t="s">
        <v>57</v>
      </c>
      <c r="E8" s="29" t="s">
        <v>543</v>
      </c>
      <c r="F8" s="29" t="s">
        <v>48</v>
      </c>
      <c r="G8" s="29" t="s">
        <v>687</v>
      </c>
      <c r="H8" s="29" t="s">
        <v>687</v>
      </c>
      <c r="I8" s="29" t="s">
        <v>32</v>
      </c>
      <c r="J8" s="29" t="s">
        <v>701</v>
      </c>
      <c r="K8" s="30">
        <v>45180.618645833332</v>
      </c>
      <c r="L8" s="30">
        <v>45180.730266203704</v>
      </c>
      <c r="M8" s="29" t="s">
        <v>1191</v>
      </c>
      <c r="N8" s="31">
        <v>23.21</v>
      </c>
      <c r="O8" s="32">
        <f t="shared" si="0"/>
        <v>74.870967741935488</v>
      </c>
      <c r="P8" s="31">
        <v>1</v>
      </c>
      <c r="Q8" s="31">
        <v>0.7</v>
      </c>
      <c r="R8" s="32">
        <f t="shared" si="1"/>
        <v>85</v>
      </c>
      <c r="S8" s="31">
        <v>1</v>
      </c>
      <c r="T8" s="31">
        <v>0.5</v>
      </c>
      <c r="U8" s="32">
        <f t="shared" si="2"/>
        <v>75</v>
      </c>
      <c r="V8" s="31">
        <v>1</v>
      </c>
      <c r="W8" s="32">
        <f t="shared" si="3"/>
        <v>100</v>
      </c>
      <c r="X8" s="32">
        <f t="shared" si="4"/>
        <v>84.000000000000014</v>
      </c>
      <c r="Y8" s="31">
        <v>1</v>
      </c>
      <c r="Z8" s="31">
        <v>1</v>
      </c>
      <c r="AA8" s="32">
        <f t="shared" si="5"/>
        <v>100</v>
      </c>
      <c r="AB8" s="31">
        <v>1</v>
      </c>
      <c r="AC8" s="31">
        <v>1</v>
      </c>
      <c r="AD8" s="32">
        <f t="shared" si="6"/>
        <v>100</v>
      </c>
      <c r="AE8" s="31">
        <v>1</v>
      </c>
      <c r="AF8" s="31">
        <v>1</v>
      </c>
      <c r="AG8" s="32">
        <f t="shared" si="7"/>
        <v>100</v>
      </c>
      <c r="AH8" s="31">
        <v>1</v>
      </c>
      <c r="AI8" s="32">
        <f t="shared" si="8"/>
        <v>100</v>
      </c>
      <c r="AJ8" s="31">
        <v>0.5</v>
      </c>
      <c r="AK8" s="32">
        <f t="shared" si="9"/>
        <v>50</v>
      </c>
      <c r="AL8" s="31">
        <v>1</v>
      </c>
      <c r="AM8" s="31">
        <v>0.5</v>
      </c>
      <c r="AN8" s="32">
        <f t="shared" si="10"/>
        <v>75</v>
      </c>
      <c r="AO8" s="32">
        <f t="shared" si="11"/>
        <v>90</v>
      </c>
      <c r="AP8" s="31">
        <v>0.8</v>
      </c>
      <c r="AQ8" s="31">
        <v>0.65</v>
      </c>
      <c r="AR8" s="31">
        <v>1</v>
      </c>
      <c r="AS8" s="31">
        <v>0.25</v>
      </c>
      <c r="AT8" s="32">
        <f t="shared" si="12"/>
        <v>67.5</v>
      </c>
      <c r="AU8" s="31">
        <v>0.25</v>
      </c>
      <c r="AV8" s="31">
        <v>0</v>
      </c>
      <c r="AW8" s="31">
        <v>1</v>
      </c>
      <c r="AX8" s="32">
        <f t="shared" si="13"/>
        <v>41.666666666666671</v>
      </c>
      <c r="AY8" s="31">
        <v>0.67</v>
      </c>
      <c r="AZ8" s="31">
        <v>0.56000000000000005</v>
      </c>
      <c r="BA8" s="31">
        <v>0.76</v>
      </c>
      <c r="BB8" s="32">
        <f t="shared" si="14"/>
        <v>66.333333333333329</v>
      </c>
      <c r="BC8" s="31">
        <v>1</v>
      </c>
      <c r="BD8" s="31">
        <v>0.67</v>
      </c>
      <c r="BE8" s="32">
        <f t="shared" si="15"/>
        <v>83.5</v>
      </c>
      <c r="BF8" s="32">
        <f t="shared" si="16"/>
        <v>63.416666666666664</v>
      </c>
      <c r="BG8" s="31">
        <v>0.57999999999999996</v>
      </c>
      <c r="BH8" s="31">
        <v>0.67</v>
      </c>
      <c r="BI8" s="31">
        <v>0.43</v>
      </c>
      <c r="BJ8" s="31">
        <v>0.73</v>
      </c>
      <c r="BK8" s="32">
        <f t="shared" si="17"/>
        <v>60.25</v>
      </c>
    </row>
    <row r="9" spans="1:63" x14ac:dyDescent="0.25">
      <c r="A9" s="29" t="s">
        <v>1192</v>
      </c>
      <c r="B9" s="29" t="s">
        <v>25</v>
      </c>
      <c r="C9" s="29" t="s">
        <v>26</v>
      </c>
      <c r="D9" s="29" t="s">
        <v>581</v>
      </c>
      <c r="E9" s="29" t="s">
        <v>543</v>
      </c>
      <c r="F9" s="29" t="s">
        <v>29</v>
      </c>
      <c r="G9" s="29" t="s">
        <v>980</v>
      </c>
      <c r="H9" s="29" t="s">
        <v>144</v>
      </c>
      <c r="I9" s="29" t="s">
        <v>32</v>
      </c>
      <c r="J9" s="29" t="s">
        <v>701</v>
      </c>
      <c r="K9" s="30">
        <v>45176.799525462964</v>
      </c>
      <c r="L9" s="30">
        <v>45176.881273148145</v>
      </c>
      <c r="M9" s="29" t="s">
        <v>1193</v>
      </c>
      <c r="N9" s="31">
        <v>26.36</v>
      </c>
      <c r="O9" s="32">
        <f t="shared" si="0"/>
        <v>85.032258064516128</v>
      </c>
      <c r="P9" s="31">
        <v>1</v>
      </c>
      <c r="Q9" s="31">
        <v>1</v>
      </c>
      <c r="R9" s="32">
        <f t="shared" si="1"/>
        <v>100</v>
      </c>
      <c r="S9" s="31">
        <v>0.8</v>
      </c>
      <c r="T9" s="31">
        <v>1</v>
      </c>
      <c r="U9" s="32">
        <f t="shared" si="2"/>
        <v>90</v>
      </c>
      <c r="V9" s="31">
        <v>1</v>
      </c>
      <c r="W9" s="32">
        <f t="shared" si="3"/>
        <v>100</v>
      </c>
      <c r="X9" s="32">
        <f t="shared" si="4"/>
        <v>96</v>
      </c>
      <c r="Y9" s="31">
        <v>1</v>
      </c>
      <c r="Z9" s="31">
        <v>1</v>
      </c>
      <c r="AA9" s="32">
        <f t="shared" si="5"/>
        <v>100</v>
      </c>
      <c r="AB9" s="31">
        <v>1</v>
      </c>
      <c r="AC9" s="31">
        <v>1</v>
      </c>
      <c r="AD9" s="32">
        <f t="shared" si="6"/>
        <v>100</v>
      </c>
      <c r="AE9" s="31">
        <v>1</v>
      </c>
      <c r="AF9" s="31">
        <v>1</v>
      </c>
      <c r="AG9" s="32">
        <f t="shared" si="7"/>
        <v>100</v>
      </c>
      <c r="AH9" s="31">
        <v>1</v>
      </c>
      <c r="AI9" s="32">
        <f t="shared" si="8"/>
        <v>100</v>
      </c>
      <c r="AJ9" s="31">
        <v>0.5</v>
      </c>
      <c r="AK9" s="32">
        <f t="shared" si="9"/>
        <v>50</v>
      </c>
      <c r="AL9" s="31">
        <v>0.5</v>
      </c>
      <c r="AM9" s="31">
        <v>1</v>
      </c>
      <c r="AN9" s="32">
        <f t="shared" si="10"/>
        <v>75</v>
      </c>
      <c r="AO9" s="32">
        <f t="shared" si="11"/>
        <v>90</v>
      </c>
      <c r="AP9" s="31">
        <v>1</v>
      </c>
      <c r="AQ9" s="31">
        <v>0.7</v>
      </c>
      <c r="AR9" s="31">
        <v>1</v>
      </c>
      <c r="AS9" s="31">
        <v>1</v>
      </c>
      <c r="AT9" s="32">
        <f t="shared" si="12"/>
        <v>92.5</v>
      </c>
      <c r="AU9" s="31">
        <v>1</v>
      </c>
      <c r="AV9" s="31">
        <v>0.5</v>
      </c>
      <c r="AW9" s="31">
        <v>0.5</v>
      </c>
      <c r="AX9" s="32">
        <f t="shared" si="13"/>
        <v>66.666666666666657</v>
      </c>
      <c r="AY9" s="31">
        <v>0.72</v>
      </c>
      <c r="AZ9" s="31">
        <v>0.67</v>
      </c>
      <c r="BA9" s="31">
        <v>1</v>
      </c>
      <c r="BB9" s="32">
        <f t="shared" si="14"/>
        <v>79.666666666666671</v>
      </c>
      <c r="BC9" s="31">
        <v>1</v>
      </c>
      <c r="BD9" s="31">
        <v>1</v>
      </c>
      <c r="BE9" s="32">
        <f t="shared" si="15"/>
        <v>100</v>
      </c>
      <c r="BF9" s="32">
        <f t="shared" si="16"/>
        <v>84.083333333333329</v>
      </c>
      <c r="BG9" s="31">
        <v>0.5</v>
      </c>
      <c r="BH9" s="31">
        <v>0.8</v>
      </c>
      <c r="BI9" s="31">
        <v>0.42</v>
      </c>
      <c r="BJ9" s="31">
        <v>0.75</v>
      </c>
      <c r="BK9" s="32">
        <f t="shared" si="17"/>
        <v>61.749999999999993</v>
      </c>
    </row>
    <row r="10" spans="1:63" x14ac:dyDescent="0.25">
      <c r="A10" s="29" t="s">
        <v>1194</v>
      </c>
      <c r="B10" s="29" t="s">
        <v>25</v>
      </c>
      <c r="C10" s="29" t="s">
        <v>26</v>
      </c>
      <c r="D10" s="29" t="s">
        <v>547</v>
      </c>
      <c r="E10" s="29" t="s">
        <v>543</v>
      </c>
      <c r="F10" s="29" t="s">
        <v>48</v>
      </c>
      <c r="G10" s="29" t="s">
        <v>30</v>
      </c>
      <c r="H10" s="29" t="s">
        <v>30</v>
      </c>
      <c r="I10" s="29" t="s">
        <v>32</v>
      </c>
      <c r="J10" s="29" t="s">
        <v>701</v>
      </c>
      <c r="K10" s="30">
        <v>45180.534895833334</v>
      </c>
      <c r="L10" s="30">
        <v>45180.571180555555</v>
      </c>
      <c r="M10" s="29" t="s">
        <v>1195</v>
      </c>
      <c r="N10" s="31">
        <v>23.63</v>
      </c>
      <c r="O10" s="32">
        <f t="shared" si="0"/>
        <v>76.225806451612897</v>
      </c>
      <c r="P10" s="31">
        <v>1</v>
      </c>
      <c r="Q10" s="31">
        <v>0.2</v>
      </c>
      <c r="R10" s="32">
        <f t="shared" si="1"/>
        <v>60</v>
      </c>
      <c r="S10" s="31">
        <v>1</v>
      </c>
      <c r="T10" s="31">
        <v>0.8</v>
      </c>
      <c r="U10" s="32">
        <f t="shared" si="2"/>
        <v>90</v>
      </c>
      <c r="V10" s="31">
        <v>0.5</v>
      </c>
      <c r="W10" s="32">
        <f t="shared" si="3"/>
        <v>50</v>
      </c>
      <c r="X10" s="32">
        <f t="shared" si="4"/>
        <v>70</v>
      </c>
      <c r="Y10" s="31">
        <v>1</v>
      </c>
      <c r="Z10" s="31">
        <v>1</v>
      </c>
      <c r="AA10" s="32">
        <f t="shared" si="5"/>
        <v>100</v>
      </c>
      <c r="AB10" s="31">
        <v>1</v>
      </c>
      <c r="AC10" s="31">
        <v>1</v>
      </c>
      <c r="AD10" s="32">
        <f t="shared" si="6"/>
        <v>100</v>
      </c>
      <c r="AE10" s="31">
        <v>0.25</v>
      </c>
      <c r="AF10" s="31">
        <v>0.83</v>
      </c>
      <c r="AG10" s="32">
        <f t="shared" si="7"/>
        <v>54</v>
      </c>
      <c r="AH10" s="31">
        <v>0.67</v>
      </c>
      <c r="AI10" s="32">
        <f t="shared" si="8"/>
        <v>67</v>
      </c>
      <c r="AJ10" s="31">
        <v>0.5</v>
      </c>
      <c r="AK10" s="32">
        <f t="shared" si="9"/>
        <v>50</v>
      </c>
      <c r="AL10" s="31">
        <v>1</v>
      </c>
      <c r="AM10" s="31">
        <v>0.5</v>
      </c>
      <c r="AN10" s="32">
        <f t="shared" si="10"/>
        <v>75</v>
      </c>
      <c r="AO10" s="32">
        <f t="shared" si="11"/>
        <v>77.5</v>
      </c>
      <c r="AP10" s="31">
        <v>1</v>
      </c>
      <c r="AQ10" s="31">
        <v>0.71</v>
      </c>
      <c r="AR10" s="31">
        <v>1</v>
      </c>
      <c r="AS10" s="31">
        <v>0.8</v>
      </c>
      <c r="AT10" s="32">
        <f t="shared" si="12"/>
        <v>87.75</v>
      </c>
      <c r="AU10" s="31">
        <v>1</v>
      </c>
      <c r="AV10" s="31">
        <v>0.75</v>
      </c>
      <c r="AW10" s="31">
        <v>0.5</v>
      </c>
      <c r="AX10" s="32">
        <f t="shared" si="13"/>
        <v>75</v>
      </c>
      <c r="AY10" s="31">
        <v>0.83</v>
      </c>
      <c r="AZ10" s="31">
        <v>0.78</v>
      </c>
      <c r="BA10" s="31">
        <v>0.94</v>
      </c>
      <c r="BB10" s="32">
        <f t="shared" si="14"/>
        <v>85</v>
      </c>
      <c r="BC10" s="31">
        <v>0.67</v>
      </c>
      <c r="BD10" s="31">
        <v>0.67</v>
      </c>
      <c r="BE10" s="32">
        <f t="shared" si="15"/>
        <v>67</v>
      </c>
      <c r="BF10" s="32">
        <f t="shared" si="16"/>
        <v>80.416666666666671</v>
      </c>
      <c r="BG10" s="31">
        <v>0.57999999999999996</v>
      </c>
      <c r="BH10" s="31">
        <v>0.6</v>
      </c>
      <c r="BI10" s="31">
        <v>0.64</v>
      </c>
      <c r="BJ10" s="31">
        <v>0.92</v>
      </c>
      <c r="BK10" s="32">
        <f t="shared" si="17"/>
        <v>68.5</v>
      </c>
    </row>
    <row r="11" spans="1:63" x14ac:dyDescent="0.25">
      <c r="A11" s="102" t="s">
        <v>34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"/>
      <c r="N11" s="7">
        <f>AVERAGE(N4:N10)</f>
        <v>23.868571428571425</v>
      </c>
      <c r="O11" s="7">
        <f t="shared" ref="O11:BK11" si="18">AVERAGE(O4:O10)</f>
        <v>76.995391705069125</v>
      </c>
      <c r="P11" s="7">
        <f t="shared" si="18"/>
        <v>0.98571428571428577</v>
      </c>
      <c r="Q11" s="7">
        <f t="shared" si="18"/>
        <v>0.65285714285714291</v>
      </c>
      <c r="R11" s="7">
        <f t="shared" si="18"/>
        <v>81.928571428571431</v>
      </c>
      <c r="S11" s="7">
        <f t="shared" si="18"/>
        <v>0.79999999999999993</v>
      </c>
      <c r="T11" s="7">
        <f t="shared" si="18"/>
        <v>0.75714285714285712</v>
      </c>
      <c r="U11" s="7">
        <f t="shared" si="18"/>
        <v>77.857142857142861</v>
      </c>
      <c r="V11" s="7">
        <f t="shared" si="18"/>
        <v>0.9285714285714286</v>
      </c>
      <c r="W11" s="7">
        <f t="shared" si="18"/>
        <v>92.857142857142861</v>
      </c>
      <c r="X11" s="7">
        <f t="shared" si="18"/>
        <v>82.48571428571428</v>
      </c>
      <c r="Y11" s="7">
        <f t="shared" si="18"/>
        <v>0.97142857142857142</v>
      </c>
      <c r="Z11" s="7">
        <f t="shared" si="18"/>
        <v>1</v>
      </c>
      <c r="AA11" s="7">
        <f t="shared" si="18"/>
        <v>98.571428571428569</v>
      </c>
      <c r="AB11" s="7">
        <f t="shared" si="18"/>
        <v>0.9642857142857143</v>
      </c>
      <c r="AC11" s="7">
        <f t="shared" si="18"/>
        <v>1</v>
      </c>
      <c r="AD11" s="7">
        <f t="shared" si="18"/>
        <v>98.214285714285708</v>
      </c>
      <c r="AE11" s="7">
        <f t="shared" si="18"/>
        <v>0.8214285714285714</v>
      </c>
      <c r="AF11" s="7">
        <f t="shared" si="18"/>
        <v>0.83285714285714285</v>
      </c>
      <c r="AG11" s="7">
        <f t="shared" si="18"/>
        <v>82.714285714285708</v>
      </c>
      <c r="AH11" s="7">
        <f t="shared" si="18"/>
        <v>0.90428571428571425</v>
      </c>
      <c r="AI11" s="7">
        <f t="shared" si="18"/>
        <v>90.428571428571431</v>
      </c>
      <c r="AJ11" s="7">
        <f t="shared" si="18"/>
        <v>0.5</v>
      </c>
      <c r="AK11" s="7">
        <f t="shared" si="18"/>
        <v>50</v>
      </c>
      <c r="AL11" s="7">
        <f t="shared" si="18"/>
        <v>0.9285714285714286</v>
      </c>
      <c r="AM11" s="7">
        <f t="shared" si="18"/>
        <v>0.8571428571428571</v>
      </c>
      <c r="AN11" s="7">
        <f t="shared" si="18"/>
        <v>89.285714285714292</v>
      </c>
      <c r="AO11" s="7">
        <f t="shared" si="18"/>
        <v>87.8</v>
      </c>
      <c r="AP11" s="7">
        <f t="shared" si="18"/>
        <v>0.77857142857142858</v>
      </c>
      <c r="AQ11" s="7">
        <f t="shared" si="18"/>
        <v>0.73428571428571421</v>
      </c>
      <c r="AR11" s="7">
        <f t="shared" si="18"/>
        <v>0.9285714285714286</v>
      </c>
      <c r="AS11" s="7">
        <f t="shared" si="18"/>
        <v>0.68571428571428572</v>
      </c>
      <c r="AT11" s="7">
        <f t="shared" si="18"/>
        <v>78.178571428571431</v>
      </c>
      <c r="AU11" s="7">
        <f t="shared" si="18"/>
        <v>0.6428571428571429</v>
      </c>
      <c r="AV11" s="7">
        <f t="shared" si="18"/>
        <v>0.2857142857142857</v>
      </c>
      <c r="AW11" s="7">
        <f t="shared" si="18"/>
        <v>0.42857142857142855</v>
      </c>
      <c r="AX11" s="7">
        <f t="shared" si="18"/>
        <v>45.238095238095234</v>
      </c>
      <c r="AY11" s="7">
        <f t="shared" si="18"/>
        <v>0.65571428571428569</v>
      </c>
      <c r="AZ11" s="7">
        <f t="shared" si="18"/>
        <v>0.74714285714285722</v>
      </c>
      <c r="BA11" s="7">
        <f t="shared" si="18"/>
        <v>0.82571428571428562</v>
      </c>
      <c r="BB11" s="7">
        <f t="shared" si="18"/>
        <v>74.285714285714292</v>
      </c>
      <c r="BC11" s="7">
        <f t="shared" si="18"/>
        <v>0.85857142857142854</v>
      </c>
      <c r="BD11" s="7">
        <f t="shared" si="18"/>
        <v>0.80999999999999994</v>
      </c>
      <c r="BE11" s="7">
        <f t="shared" si="18"/>
        <v>83.428571428571431</v>
      </c>
      <c r="BF11" s="7">
        <f t="shared" si="18"/>
        <v>69.845238095238102</v>
      </c>
      <c r="BG11" s="7">
        <f t="shared" si="18"/>
        <v>0.61857142857142855</v>
      </c>
      <c r="BH11" s="7">
        <f t="shared" si="18"/>
        <v>0.72999999999999987</v>
      </c>
      <c r="BI11" s="7">
        <f t="shared" si="18"/>
        <v>0.55714285714285716</v>
      </c>
      <c r="BJ11" s="7">
        <f t="shared" si="18"/>
        <v>0.68285714285714294</v>
      </c>
      <c r="BK11" s="7">
        <f t="shared" si="18"/>
        <v>64.714285714285708</v>
      </c>
    </row>
  </sheetData>
  <mergeCells count="48">
    <mergeCell ref="AP3:AS3"/>
    <mergeCell ref="AU3:AW3"/>
    <mergeCell ref="AY3:BA3"/>
    <mergeCell ref="BC3:BD3"/>
    <mergeCell ref="BG3:BJ3"/>
    <mergeCell ref="A11:L11"/>
    <mergeCell ref="AY2:BB2"/>
    <mergeCell ref="BC2:BE2"/>
    <mergeCell ref="BF2:BF3"/>
    <mergeCell ref="BG2:BK2"/>
    <mergeCell ref="P3:Q3"/>
    <mergeCell ref="S3:T3"/>
    <mergeCell ref="Y3:Z3"/>
    <mergeCell ref="AB3:AC3"/>
    <mergeCell ref="AE3:AF3"/>
    <mergeCell ref="AL3:AM3"/>
    <mergeCell ref="BG1:BK1"/>
    <mergeCell ref="P2:R2"/>
    <mergeCell ref="S2:U2"/>
    <mergeCell ref="V2:W2"/>
    <mergeCell ref="X2:X3"/>
    <mergeCell ref="Y2:AA2"/>
    <mergeCell ref="AB2:AD2"/>
    <mergeCell ref="AE2:AG2"/>
    <mergeCell ref="AH2:AI2"/>
    <mergeCell ref="AJ2:AK2"/>
    <mergeCell ref="M1:M3"/>
    <mergeCell ref="N1:N3"/>
    <mergeCell ref="O1:O3"/>
    <mergeCell ref="P1:X1"/>
    <mergeCell ref="Y1:AO1"/>
    <mergeCell ref="AP1:BF1"/>
    <mergeCell ref="AL2:AN2"/>
    <mergeCell ref="AO2:AO3"/>
    <mergeCell ref="AP2:AT2"/>
    <mergeCell ref="AU2:AX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"/>
  <sheetViews>
    <sheetView workbookViewId="0">
      <selection activeCell="BK9" sqref="BK9"/>
    </sheetView>
  </sheetViews>
  <sheetFormatPr defaultRowHeight="15" x14ac:dyDescent="0.25"/>
  <cols>
    <col min="1" max="1" width="33.7109375" bestFit="1" customWidth="1"/>
    <col min="2" max="2" width="18.7109375" bestFit="1" customWidth="1"/>
    <col min="3" max="3" width="14.7109375" bestFit="1" customWidth="1"/>
    <col min="4" max="4" width="35.5703125" bestFit="1" customWidth="1"/>
    <col min="5" max="5" width="10.140625" bestFit="1" customWidth="1"/>
    <col min="6" max="6" width="32" bestFit="1" customWidth="1"/>
    <col min="7" max="7" width="11.140625" bestFit="1" customWidth="1"/>
    <col min="8" max="8" width="18.7109375" bestFit="1" customWidth="1"/>
    <col min="9" max="9" width="19.140625" bestFit="1" customWidth="1"/>
    <col min="10" max="10" width="8.42578125" customWidth="1"/>
    <col min="11" max="12" width="15" bestFit="1" customWidth="1"/>
    <col min="13" max="15" width="11.28515625" customWidth="1"/>
    <col min="16" max="17" width="5" customWidth="1"/>
    <col min="18" max="18" width="12.28515625" customWidth="1"/>
    <col min="19" max="20" width="5.28515625" customWidth="1"/>
    <col min="21" max="21" width="12.28515625" customWidth="1"/>
    <col min="22" max="22" width="5" customWidth="1"/>
    <col min="23" max="24" width="12.28515625" customWidth="1"/>
    <col min="25" max="26" width="6.140625" customWidth="1"/>
    <col min="27" max="27" width="12.28515625" customWidth="1"/>
    <col min="28" max="29" width="5" customWidth="1"/>
    <col min="30" max="30" width="12.28515625" customWidth="1"/>
    <col min="31" max="32" width="5" customWidth="1"/>
    <col min="33" max="33" width="12.28515625" customWidth="1"/>
    <col min="34" max="34" width="5" customWidth="1"/>
    <col min="35" max="35" width="12.28515625" customWidth="1"/>
    <col min="36" max="36" width="5" customWidth="1"/>
    <col min="37" max="37" width="12.28515625" customWidth="1"/>
    <col min="38" max="39" width="5" customWidth="1"/>
    <col min="40" max="41" width="12.42578125" customWidth="1"/>
    <col min="42" max="45" width="5" customWidth="1"/>
    <col min="46" max="46" width="13.42578125" customWidth="1"/>
    <col min="47" max="49" width="5" customWidth="1"/>
    <col min="50" max="50" width="13.42578125" customWidth="1"/>
    <col min="51" max="53" width="5" customWidth="1"/>
    <col min="54" max="54" width="13.42578125" customWidth="1"/>
    <col min="55" max="56" width="6.85546875" customWidth="1"/>
    <col min="57" max="57" width="13.42578125" customWidth="1"/>
    <col min="58" max="58" width="13.5703125" customWidth="1"/>
    <col min="59" max="62" width="5" customWidth="1"/>
    <col min="63" max="63" width="13.5703125" customWidth="1"/>
  </cols>
  <sheetData>
    <row r="1" spans="1:63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7" t="s">
        <v>11</v>
      </c>
      <c r="N1" s="95" t="s">
        <v>525</v>
      </c>
      <c r="O1" s="97" t="s">
        <v>13</v>
      </c>
      <c r="P1" s="97" t="s">
        <v>526</v>
      </c>
      <c r="Q1" s="97"/>
      <c r="R1" s="97"/>
      <c r="S1" s="97"/>
      <c r="T1" s="97"/>
      <c r="U1" s="97"/>
      <c r="V1" s="97"/>
      <c r="W1" s="97"/>
      <c r="X1" s="97"/>
      <c r="Y1" s="97" t="s">
        <v>527</v>
      </c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 t="s">
        <v>528</v>
      </c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 t="s">
        <v>529</v>
      </c>
      <c r="BH1" s="97"/>
      <c r="BI1" s="97"/>
      <c r="BJ1" s="97"/>
      <c r="BK1" s="97"/>
    </row>
    <row r="2" spans="1:63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5"/>
      <c r="O2" s="97"/>
      <c r="P2" s="97" t="s">
        <v>530</v>
      </c>
      <c r="Q2" s="97"/>
      <c r="R2" s="97"/>
      <c r="S2" s="97" t="s">
        <v>531</v>
      </c>
      <c r="T2" s="97"/>
      <c r="U2" s="97"/>
      <c r="V2" s="97" t="s">
        <v>532</v>
      </c>
      <c r="W2" s="97"/>
      <c r="X2" s="97" t="s">
        <v>23</v>
      </c>
      <c r="Y2" s="97" t="s">
        <v>693</v>
      </c>
      <c r="Z2" s="97"/>
      <c r="AA2" s="97"/>
      <c r="AB2" s="97" t="s">
        <v>694</v>
      </c>
      <c r="AC2" s="97"/>
      <c r="AD2" s="97"/>
      <c r="AE2" s="97" t="s">
        <v>695</v>
      </c>
      <c r="AF2" s="97"/>
      <c r="AG2" s="97"/>
      <c r="AH2" s="97" t="s">
        <v>696</v>
      </c>
      <c r="AI2" s="97"/>
      <c r="AJ2" s="97" t="s">
        <v>697</v>
      </c>
      <c r="AK2" s="97"/>
      <c r="AL2" s="97" t="s">
        <v>698</v>
      </c>
      <c r="AM2" s="97"/>
      <c r="AN2" s="97"/>
      <c r="AO2" s="97" t="s">
        <v>23</v>
      </c>
      <c r="AP2" s="97" t="s">
        <v>537</v>
      </c>
      <c r="AQ2" s="97"/>
      <c r="AR2" s="97"/>
      <c r="AS2" s="97"/>
      <c r="AT2" s="97"/>
      <c r="AU2" s="97" t="s">
        <v>538</v>
      </c>
      <c r="AV2" s="97"/>
      <c r="AW2" s="97"/>
      <c r="AX2" s="97"/>
      <c r="AY2" s="97" t="s">
        <v>540</v>
      </c>
      <c r="AZ2" s="97"/>
      <c r="BA2" s="97"/>
      <c r="BB2" s="97"/>
      <c r="BC2" s="97" t="s">
        <v>541</v>
      </c>
      <c r="BD2" s="97"/>
      <c r="BE2" s="97"/>
      <c r="BF2" s="97" t="s">
        <v>23</v>
      </c>
      <c r="BG2" s="97" t="s">
        <v>238</v>
      </c>
      <c r="BH2" s="97"/>
      <c r="BI2" s="97"/>
      <c r="BJ2" s="97"/>
      <c r="BK2" s="97"/>
    </row>
    <row r="3" spans="1:63" ht="51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5"/>
      <c r="O3" s="97"/>
      <c r="P3" s="97" t="s">
        <v>22</v>
      </c>
      <c r="Q3" s="97"/>
      <c r="R3" s="2" t="s">
        <v>23</v>
      </c>
      <c r="S3" s="97" t="s">
        <v>22</v>
      </c>
      <c r="T3" s="97"/>
      <c r="U3" s="2" t="s">
        <v>23</v>
      </c>
      <c r="V3" s="2" t="s">
        <v>22</v>
      </c>
      <c r="W3" s="2" t="s">
        <v>23</v>
      </c>
      <c r="X3" s="97"/>
      <c r="Y3" s="97" t="s">
        <v>22</v>
      </c>
      <c r="Z3" s="97"/>
      <c r="AA3" s="2" t="s">
        <v>23</v>
      </c>
      <c r="AB3" s="97" t="s">
        <v>22</v>
      </c>
      <c r="AC3" s="97"/>
      <c r="AD3" s="2" t="s">
        <v>23</v>
      </c>
      <c r="AE3" s="97" t="s">
        <v>22</v>
      </c>
      <c r="AF3" s="97"/>
      <c r="AG3" s="2" t="s">
        <v>23</v>
      </c>
      <c r="AH3" s="2" t="s">
        <v>22</v>
      </c>
      <c r="AI3" s="2" t="s">
        <v>23</v>
      </c>
      <c r="AJ3" s="2" t="s">
        <v>22</v>
      </c>
      <c r="AK3" s="2" t="s">
        <v>23</v>
      </c>
      <c r="AL3" s="97" t="s">
        <v>22</v>
      </c>
      <c r="AM3" s="97"/>
      <c r="AN3" s="2" t="s">
        <v>23</v>
      </c>
      <c r="AO3" s="97"/>
      <c r="AP3" s="97" t="s">
        <v>22</v>
      </c>
      <c r="AQ3" s="97"/>
      <c r="AR3" s="97"/>
      <c r="AS3" s="97"/>
      <c r="AT3" s="2" t="s">
        <v>23</v>
      </c>
      <c r="AU3" s="97" t="s">
        <v>22</v>
      </c>
      <c r="AV3" s="97"/>
      <c r="AW3" s="97"/>
      <c r="AX3" s="2" t="s">
        <v>23</v>
      </c>
      <c r="AY3" s="97" t="s">
        <v>22</v>
      </c>
      <c r="AZ3" s="97"/>
      <c r="BA3" s="97"/>
      <c r="BB3" s="2" t="s">
        <v>23</v>
      </c>
      <c r="BC3" s="97" t="s">
        <v>22</v>
      </c>
      <c r="BD3" s="97"/>
      <c r="BE3" s="2" t="s">
        <v>23</v>
      </c>
      <c r="BF3" s="97"/>
      <c r="BG3" s="97" t="s">
        <v>22</v>
      </c>
      <c r="BH3" s="97"/>
      <c r="BI3" s="97"/>
      <c r="BJ3" s="97"/>
      <c r="BK3" s="2" t="s">
        <v>23</v>
      </c>
    </row>
    <row r="4" spans="1:63" x14ac:dyDescent="0.25">
      <c r="A4" s="29" t="s">
        <v>699</v>
      </c>
      <c r="B4" s="29" t="s">
        <v>271</v>
      </c>
      <c r="C4" s="29" t="s">
        <v>26</v>
      </c>
      <c r="D4" s="29" t="s">
        <v>671</v>
      </c>
      <c r="E4" s="29" t="s">
        <v>543</v>
      </c>
      <c r="F4" s="29" t="s">
        <v>29</v>
      </c>
      <c r="G4" s="29" t="s">
        <v>144</v>
      </c>
      <c r="H4" s="29" t="s">
        <v>700</v>
      </c>
      <c r="I4" s="29"/>
      <c r="J4" s="29" t="s">
        <v>701</v>
      </c>
      <c r="K4" s="30" t="s">
        <v>702</v>
      </c>
      <c r="L4" s="30" t="s">
        <v>703</v>
      </c>
      <c r="M4" s="30" t="s">
        <v>704</v>
      </c>
      <c r="N4" s="16">
        <v>23.84</v>
      </c>
      <c r="O4" s="32">
        <f t="shared" ref="O4:O5" si="0">N4/31*100</f>
        <v>76.903225806451616</v>
      </c>
      <c r="P4" s="16">
        <v>0.71</v>
      </c>
      <c r="Q4" s="16">
        <v>0.67</v>
      </c>
      <c r="R4" s="32">
        <f t="shared" ref="R4:R5" si="1">AVERAGE(P4:Q4)*100</f>
        <v>69</v>
      </c>
      <c r="S4" s="16">
        <v>1</v>
      </c>
      <c r="T4" s="16">
        <v>1</v>
      </c>
      <c r="U4" s="32">
        <f t="shared" ref="U4:U5" si="2">AVERAGE(S4:T4)*100</f>
        <v>100</v>
      </c>
      <c r="V4" s="16">
        <v>1</v>
      </c>
      <c r="W4" s="32">
        <f t="shared" ref="W4:W5" si="3">V4*100</f>
        <v>100</v>
      </c>
      <c r="X4" s="32">
        <f t="shared" ref="X4:X5" si="4">AVERAGE(P4:Q4,S4:T4,V4)*100</f>
        <v>87.6</v>
      </c>
      <c r="Y4" s="16">
        <v>1</v>
      </c>
      <c r="Z4" s="16">
        <v>1</v>
      </c>
      <c r="AA4" s="32">
        <f t="shared" ref="AA4:AA5" si="5">AVERAGE(Y4:Z4)*100</f>
        <v>100</v>
      </c>
      <c r="AB4" s="16">
        <v>1</v>
      </c>
      <c r="AC4" s="16">
        <v>1</v>
      </c>
      <c r="AD4" s="32">
        <f t="shared" ref="AD4:AD5" si="6">AVERAGE(AB4:AC4)*100</f>
        <v>100</v>
      </c>
      <c r="AE4" s="16">
        <v>1</v>
      </c>
      <c r="AF4" s="16">
        <v>1</v>
      </c>
      <c r="AG4" s="32">
        <f t="shared" ref="AG4:AG5" si="7">AVERAGE(AE4:AF4)*100</f>
        <v>100</v>
      </c>
      <c r="AH4" s="16">
        <v>1</v>
      </c>
      <c r="AI4" s="32">
        <f t="shared" ref="AI4:AI5" si="8">AH4*100</f>
        <v>100</v>
      </c>
      <c r="AJ4" s="16">
        <v>0.5</v>
      </c>
      <c r="AK4" s="32">
        <f t="shared" ref="AK4:AK5" si="9">AJ4*100</f>
        <v>50</v>
      </c>
      <c r="AL4" s="16">
        <v>1</v>
      </c>
      <c r="AM4" s="16">
        <v>1</v>
      </c>
      <c r="AN4" s="32">
        <f t="shared" ref="AN4:AN5" si="10">AVERAGE(AL4:AM4)*100</f>
        <v>100</v>
      </c>
      <c r="AO4" s="32">
        <f t="shared" ref="AO4:AO5" si="11">AVERAGE(Y4:Z4,AB4:AC4,AE4:AF4,AH4,AJ4,AL4:AM4)*100</f>
        <v>95</v>
      </c>
      <c r="AP4" s="16">
        <v>1</v>
      </c>
      <c r="AQ4" s="16">
        <v>1</v>
      </c>
      <c r="AR4" s="16">
        <v>0.6</v>
      </c>
      <c r="AS4" s="16">
        <v>0.82</v>
      </c>
      <c r="AT4" s="32">
        <f t="shared" ref="AT4:AT5" si="12">AVERAGE(AP4:AS4)*100</f>
        <v>85.5</v>
      </c>
      <c r="AU4" s="16">
        <v>0.25</v>
      </c>
      <c r="AV4" s="16">
        <v>0.25</v>
      </c>
      <c r="AW4" s="16">
        <v>0</v>
      </c>
      <c r="AX4" s="32">
        <f t="shared" ref="AX4:AX5" si="13">AVERAGE(AU4:AW4)*100</f>
        <v>16.666666666666664</v>
      </c>
      <c r="AY4" s="16">
        <v>0.78</v>
      </c>
      <c r="AZ4" s="16">
        <v>0.89</v>
      </c>
      <c r="BA4" s="16">
        <v>0.82</v>
      </c>
      <c r="BB4" s="32">
        <f t="shared" ref="BB4:BB5" si="14">AVERAGE(AY4:BA4)*100</f>
        <v>83</v>
      </c>
      <c r="BC4" s="16">
        <v>0.8</v>
      </c>
      <c r="BD4" s="16">
        <v>0.67</v>
      </c>
      <c r="BE4" s="32">
        <f t="shared" ref="BE4:BE5" si="15">AVERAGE(BC4:BD4)*100</f>
        <v>73.500000000000014</v>
      </c>
      <c r="BF4" s="32">
        <f t="shared" ref="BF4:BF5" si="16">AVERAGE(AP4:AS4,AU4:AW4,AY4:BA4,BC4:BD4)*100</f>
        <v>65.666666666666657</v>
      </c>
      <c r="BG4" s="16">
        <v>0.42</v>
      </c>
      <c r="BH4" s="16">
        <v>0.5</v>
      </c>
      <c r="BI4" s="16">
        <v>0.57999999999999996</v>
      </c>
      <c r="BJ4" s="16">
        <v>0.57999999999999996</v>
      </c>
      <c r="BK4" s="32">
        <f t="shared" ref="BK4:BK5" si="17">AVERAGE(BG4:BJ4)*100</f>
        <v>52</v>
      </c>
    </row>
    <row r="5" spans="1:63" x14ac:dyDescent="0.25">
      <c r="A5" s="29" t="s">
        <v>705</v>
      </c>
      <c r="B5" s="29" t="s">
        <v>271</v>
      </c>
      <c r="C5" s="29" t="s">
        <v>26</v>
      </c>
      <c r="D5" s="29" t="s">
        <v>286</v>
      </c>
      <c r="E5" s="29" t="s">
        <v>543</v>
      </c>
      <c r="F5" s="29" t="s">
        <v>164</v>
      </c>
      <c r="G5" s="29" t="s">
        <v>337</v>
      </c>
      <c r="H5" s="29" t="s">
        <v>337</v>
      </c>
      <c r="I5" s="29"/>
      <c r="J5" s="29" t="s">
        <v>701</v>
      </c>
      <c r="K5" s="30" t="s">
        <v>706</v>
      </c>
      <c r="L5" s="30" t="s">
        <v>707</v>
      </c>
      <c r="M5" s="30" t="s">
        <v>277</v>
      </c>
      <c r="N5" s="16">
        <v>25.7</v>
      </c>
      <c r="O5" s="32">
        <f t="shared" si="0"/>
        <v>82.903225806451601</v>
      </c>
      <c r="P5" s="16">
        <v>0.43</v>
      </c>
      <c r="Q5" s="16">
        <v>1</v>
      </c>
      <c r="R5" s="32">
        <f t="shared" si="1"/>
        <v>71.5</v>
      </c>
      <c r="S5" s="16">
        <v>1</v>
      </c>
      <c r="T5" s="16">
        <v>1</v>
      </c>
      <c r="U5" s="32">
        <f t="shared" si="2"/>
        <v>100</v>
      </c>
      <c r="V5" s="16">
        <v>0</v>
      </c>
      <c r="W5" s="32">
        <f t="shared" si="3"/>
        <v>0</v>
      </c>
      <c r="X5" s="32">
        <f t="shared" si="4"/>
        <v>68.599999999999994</v>
      </c>
      <c r="Y5" s="16">
        <v>1</v>
      </c>
      <c r="Z5" s="16">
        <v>1</v>
      </c>
      <c r="AA5" s="32">
        <f t="shared" si="5"/>
        <v>100</v>
      </c>
      <c r="AB5" s="16">
        <v>1</v>
      </c>
      <c r="AC5" s="16">
        <v>1</v>
      </c>
      <c r="AD5" s="32">
        <f t="shared" si="6"/>
        <v>100</v>
      </c>
      <c r="AE5" s="16">
        <v>1</v>
      </c>
      <c r="AF5" s="16">
        <v>1</v>
      </c>
      <c r="AG5" s="32">
        <f t="shared" si="7"/>
        <v>100</v>
      </c>
      <c r="AH5" s="16">
        <v>1</v>
      </c>
      <c r="AI5" s="32">
        <f t="shared" si="8"/>
        <v>100</v>
      </c>
      <c r="AJ5" s="16">
        <v>1</v>
      </c>
      <c r="AK5" s="32">
        <f t="shared" si="9"/>
        <v>100</v>
      </c>
      <c r="AL5" s="16">
        <v>1</v>
      </c>
      <c r="AM5" s="16">
        <v>1</v>
      </c>
      <c r="AN5" s="32">
        <f t="shared" si="10"/>
        <v>100</v>
      </c>
      <c r="AO5" s="32">
        <f t="shared" si="11"/>
        <v>100</v>
      </c>
      <c r="AP5" s="16">
        <v>0.5</v>
      </c>
      <c r="AQ5" s="16">
        <v>1</v>
      </c>
      <c r="AR5" s="16">
        <v>0.71</v>
      </c>
      <c r="AS5" s="16">
        <v>1</v>
      </c>
      <c r="AT5" s="32">
        <f t="shared" si="12"/>
        <v>80.25</v>
      </c>
      <c r="AU5" s="16">
        <v>0</v>
      </c>
      <c r="AV5" s="16">
        <v>0.5</v>
      </c>
      <c r="AW5" s="16">
        <v>1</v>
      </c>
      <c r="AX5" s="32">
        <f t="shared" si="13"/>
        <v>50</v>
      </c>
      <c r="AY5" s="16">
        <v>0.89</v>
      </c>
      <c r="AZ5" s="16">
        <v>0.67</v>
      </c>
      <c r="BA5" s="16">
        <v>1</v>
      </c>
      <c r="BB5" s="32">
        <f t="shared" si="14"/>
        <v>85.333333333333343</v>
      </c>
      <c r="BC5" s="16">
        <v>1</v>
      </c>
      <c r="BD5" s="16">
        <v>1</v>
      </c>
      <c r="BE5" s="32">
        <f t="shared" si="15"/>
        <v>100</v>
      </c>
      <c r="BF5" s="32">
        <f t="shared" si="16"/>
        <v>77.25</v>
      </c>
      <c r="BG5" s="16">
        <v>0.5</v>
      </c>
      <c r="BH5" s="16">
        <v>1</v>
      </c>
      <c r="BI5" s="16">
        <v>0.83</v>
      </c>
      <c r="BJ5" s="16">
        <v>0.67</v>
      </c>
      <c r="BK5" s="32">
        <f t="shared" si="17"/>
        <v>75</v>
      </c>
    </row>
    <row r="6" spans="1:63" x14ac:dyDescent="0.25">
      <c r="A6" s="102" t="s">
        <v>34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"/>
      <c r="N6" s="7">
        <f>AVERAGE(N4:N5)</f>
        <v>24.77</v>
      </c>
      <c r="O6" s="7">
        <f t="shared" ref="O6:BK6" si="18">AVERAGE(O4:O5)</f>
        <v>79.903225806451616</v>
      </c>
      <c r="P6" s="7">
        <f t="shared" si="18"/>
        <v>0.56999999999999995</v>
      </c>
      <c r="Q6" s="7">
        <f t="shared" si="18"/>
        <v>0.83499999999999996</v>
      </c>
      <c r="R6" s="7">
        <f t="shared" si="18"/>
        <v>70.25</v>
      </c>
      <c r="S6" s="7">
        <f t="shared" si="18"/>
        <v>1</v>
      </c>
      <c r="T6" s="7">
        <f t="shared" si="18"/>
        <v>1</v>
      </c>
      <c r="U6" s="7">
        <f t="shared" si="18"/>
        <v>100</v>
      </c>
      <c r="V6" s="7">
        <f t="shared" si="18"/>
        <v>0.5</v>
      </c>
      <c r="W6" s="7">
        <f t="shared" si="18"/>
        <v>50</v>
      </c>
      <c r="X6" s="7">
        <f t="shared" si="18"/>
        <v>78.099999999999994</v>
      </c>
      <c r="Y6" s="7">
        <f t="shared" si="18"/>
        <v>1</v>
      </c>
      <c r="Z6" s="7">
        <f t="shared" si="18"/>
        <v>1</v>
      </c>
      <c r="AA6" s="7">
        <f t="shared" si="18"/>
        <v>100</v>
      </c>
      <c r="AB6" s="7">
        <f t="shared" si="18"/>
        <v>1</v>
      </c>
      <c r="AC6" s="7">
        <f t="shared" si="18"/>
        <v>1</v>
      </c>
      <c r="AD6" s="7">
        <f t="shared" si="18"/>
        <v>100</v>
      </c>
      <c r="AE6" s="7">
        <f t="shared" si="18"/>
        <v>1</v>
      </c>
      <c r="AF6" s="7">
        <f t="shared" si="18"/>
        <v>1</v>
      </c>
      <c r="AG6" s="7">
        <f t="shared" si="18"/>
        <v>100</v>
      </c>
      <c r="AH6" s="7">
        <f t="shared" si="18"/>
        <v>1</v>
      </c>
      <c r="AI6" s="7">
        <f t="shared" si="18"/>
        <v>100</v>
      </c>
      <c r="AJ6" s="7">
        <f t="shared" si="18"/>
        <v>0.75</v>
      </c>
      <c r="AK6" s="7">
        <f t="shared" si="18"/>
        <v>75</v>
      </c>
      <c r="AL6" s="7">
        <f t="shared" si="18"/>
        <v>1</v>
      </c>
      <c r="AM6" s="7">
        <f t="shared" si="18"/>
        <v>1</v>
      </c>
      <c r="AN6" s="7">
        <f t="shared" si="18"/>
        <v>100</v>
      </c>
      <c r="AO6" s="7">
        <f t="shared" si="18"/>
        <v>97.5</v>
      </c>
      <c r="AP6" s="7">
        <f t="shared" si="18"/>
        <v>0.75</v>
      </c>
      <c r="AQ6" s="7">
        <f t="shared" si="18"/>
        <v>1</v>
      </c>
      <c r="AR6" s="7">
        <f t="shared" si="18"/>
        <v>0.65500000000000003</v>
      </c>
      <c r="AS6" s="7">
        <f t="shared" si="18"/>
        <v>0.90999999999999992</v>
      </c>
      <c r="AT6" s="7">
        <f t="shared" si="18"/>
        <v>82.875</v>
      </c>
      <c r="AU6" s="7">
        <f t="shared" si="18"/>
        <v>0.125</v>
      </c>
      <c r="AV6" s="7">
        <f t="shared" si="18"/>
        <v>0.375</v>
      </c>
      <c r="AW6" s="7">
        <f t="shared" si="18"/>
        <v>0.5</v>
      </c>
      <c r="AX6" s="7">
        <f t="shared" si="18"/>
        <v>33.333333333333329</v>
      </c>
      <c r="AY6" s="7">
        <f t="shared" si="18"/>
        <v>0.83499999999999996</v>
      </c>
      <c r="AZ6" s="7">
        <f t="shared" si="18"/>
        <v>0.78</v>
      </c>
      <c r="BA6" s="7">
        <f t="shared" si="18"/>
        <v>0.90999999999999992</v>
      </c>
      <c r="BB6" s="7">
        <f t="shared" si="18"/>
        <v>84.166666666666671</v>
      </c>
      <c r="BC6" s="7">
        <f t="shared" si="18"/>
        <v>0.9</v>
      </c>
      <c r="BD6" s="7">
        <f t="shared" si="18"/>
        <v>0.83499999999999996</v>
      </c>
      <c r="BE6" s="7">
        <f t="shared" si="18"/>
        <v>86.75</v>
      </c>
      <c r="BF6" s="7">
        <f t="shared" si="18"/>
        <v>71.458333333333329</v>
      </c>
      <c r="BG6" s="7">
        <f t="shared" si="18"/>
        <v>0.45999999999999996</v>
      </c>
      <c r="BH6" s="7">
        <f t="shared" si="18"/>
        <v>0.75</v>
      </c>
      <c r="BI6" s="7">
        <f t="shared" si="18"/>
        <v>0.70499999999999996</v>
      </c>
      <c r="BJ6" s="7">
        <f t="shared" si="18"/>
        <v>0.625</v>
      </c>
      <c r="BK6" s="7">
        <f t="shared" si="18"/>
        <v>63.5</v>
      </c>
    </row>
  </sheetData>
  <mergeCells count="48">
    <mergeCell ref="F1:F3"/>
    <mergeCell ref="A1:A3"/>
    <mergeCell ref="B1:B3"/>
    <mergeCell ref="C1:C3"/>
    <mergeCell ref="D1:D3"/>
    <mergeCell ref="E1:E3"/>
    <mergeCell ref="H1:H3"/>
    <mergeCell ref="I1:I3"/>
    <mergeCell ref="J1:J3"/>
    <mergeCell ref="K1:K3"/>
    <mergeCell ref="L1:L3"/>
    <mergeCell ref="BG1:BK1"/>
    <mergeCell ref="P2:R2"/>
    <mergeCell ref="S2:U2"/>
    <mergeCell ref="V2:W2"/>
    <mergeCell ref="X2:X3"/>
    <mergeCell ref="Y2:AA2"/>
    <mergeCell ref="AB2:AD2"/>
    <mergeCell ref="AE2:AG2"/>
    <mergeCell ref="AH2:AI2"/>
    <mergeCell ref="AJ2:AK2"/>
    <mergeCell ref="P1:X1"/>
    <mergeCell ref="Y1:AO1"/>
    <mergeCell ref="AP1:BF1"/>
    <mergeCell ref="AL2:AN2"/>
    <mergeCell ref="AO2:AO3"/>
    <mergeCell ref="AP2:AT2"/>
    <mergeCell ref="A6:L6"/>
    <mergeCell ref="AY2:BB2"/>
    <mergeCell ref="BC2:BE2"/>
    <mergeCell ref="BF2:BF3"/>
    <mergeCell ref="BG2:BK2"/>
    <mergeCell ref="P3:Q3"/>
    <mergeCell ref="S3:T3"/>
    <mergeCell ref="Y3:Z3"/>
    <mergeCell ref="AB3:AC3"/>
    <mergeCell ref="AE3:AF3"/>
    <mergeCell ref="AL3:AM3"/>
    <mergeCell ref="M1:M3"/>
    <mergeCell ref="N1:N3"/>
    <mergeCell ref="O1:O3"/>
    <mergeCell ref="AU2:AX2"/>
    <mergeCell ref="G1:G3"/>
    <mergeCell ref="AP3:AS3"/>
    <mergeCell ref="AU3:AW3"/>
    <mergeCell ref="AY3:BA3"/>
    <mergeCell ref="BC3:BD3"/>
    <mergeCell ref="BG3:BJ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"/>
  <sheetViews>
    <sheetView workbookViewId="0">
      <selection activeCell="N7" sqref="N7:BK7"/>
    </sheetView>
  </sheetViews>
  <sheetFormatPr defaultRowHeight="15" x14ac:dyDescent="0.25"/>
  <cols>
    <col min="1" max="1" width="34.140625" bestFit="1" customWidth="1"/>
    <col min="2" max="2" width="18.7109375" customWidth="1"/>
    <col min="3" max="3" width="14.7109375" bestFit="1" customWidth="1"/>
    <col min="4" max="4" width="35.5703125" bestFit="1" customWidth="1"/>
    <col min="5" max="5" width="10.140625" bestFit="1" customWidth="1"/>
    <col min="6" max="6" width="32" bestFit="1" customWidth="1"/>
    <col min="7" max="7" width="11.140625" bestFit="1" customWidth="1"/>
    <col min="8" max="8" width="18.7109375" bestFit="1" customWidth="1"/>
    <col min="9" max="9" width="16.28515625" bestFit="1" customWidth="1"/>
    <col min="10" max="10" width="12.28515625" bestFit="1" customWidth="1"/>
    <col min="11" max="12" width="15" bestFit="1" customWidth="1"/>
    <col min="13" max="15" width="12.85546875" customWidth="1"/>
    <col min="16" max="17" width="5" customWidth="1"/>
    <col min="18" max="18" width="12.28515625" customWidth="1"/>
    <col min="19" max="20" width="5.28515625" customWidth="1"/>
    <col min="21" max="21" width="12.28515625" customWidth="1"/>
    <col min="22" max="22" width="5" customWidth="1"/>
    <col min="23" max="24" width="12.28515625" customWidth="1"/>
    <col min="25" max="26" width="5" customWidth="1"/>
    <col min="27" max="27" width="11.140625" customWidth="1"/>
    <col min="28" max="30" width="7.7109375" customWidth="1"/>
    <col min="31" max="31" width="11.140625" customWidth="1"/>
    <col min="32" max="34" width="7.85546875" customWidth="1"/>
    <col min="35" max="35" width="11.140625" customWidth="1"/>
    <col min="36" max="36" width="4.85546875" bestFit="1" customWidth="1"/>
    <col min="37" max="37" width="5" customWidth="1"/>
    <col min="38" max="38" width="11.140625" customWidth="1"/>
    <col min="39" max="39" width="12.7109375" customWidth="1"/>
    <col min="40" max="43" width="5" customWidth="1"/>
    <col min="44" max="44" width="12" customWidth="1"/>
    <col min="45" max="45" width="5" customWidth="1"/>
    <col min="46" max="46" width="12" customWidth="1"/>
    <col min="47" max="49" width="5" customWidth="1"/>
    <col min="50" max="50" width="12" customWidth="1"/>
    <col min="51" max="51" width="5" customWidth="1"/>
    <col min="52" max="52" width="12" customWidth="1"/>
    <col min="53" max="53" width="5" customWidth="1"/>
    <col min="54" max="54" width="12" customWidth="1"/>
    <col min="55" max="56" width="6.85546875" customWidth="1"/>
    <col min="57" max="58" width="12.5703125" customWidth="1"/>
    <col min="59" max="62" width="5" customWidth="1"/>
    <col min="63" max="63" width="12.5703125" customWidth="1"/>
  </cols>
  <sheetData>
    <row r="1" spans="1:63" s="58" customFormat="1" ht="14.45" customHeight="1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7" t="s">
        <v>11</v>
      </c>
      <c r="N1" s="97" t="s">
        <v>525</v>
      </c>
      <c r="O1" s="97" t="s">
        <v>13</v>
      </c>
      <c r="P1" s="97" t="s">
        <v>526</v>
      </c>
      <c r="Q1" s="97"/>
      <c r="R1" s="97"/>
      <c r="S1" s="97"/>
      <c r="T1" s="97"/>
      <c r="U1" s="97"/>
      <c r="V1" s="97"/>
      <c r="W1" s="97"/>
      <c r="X1" s="97"/>
      <c r="Y1" s="97" t="s">
        <v>527</v>
      </c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 t="s">
        <v>528</v>
      </c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 t="s">
        <v>529</v>
      </c>
      <c r="BH1" s="97"/>
      <c r="BI1" s="97"/>
      <c r="BJ1" s="97"/>
      <c r="BK1" s="97"/>
    </row>
    <row r="2" spans="1:63" s="58" customFormat="1" ht="27.6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 t="s">
        <v>530</v>
      </c>
      <c r="Q2" s="97"/>
      <c r="R2" s="97"/>
      <c r="S2" s="97" t="s">
        <v>531</v>
      </c>
      <c r="T2" s="97"/>
      <c r="U2" s="97"/>
      <c r="V2" s="97" t="s">
        <v>532</v>
      </c>
      <c r="W2" s="97"/>
      <c r="X2" s="97" t="s">
        <v>23</v>
      </c>
      <c r="Y2" s="97" t="s">
        <v>677</v>
      </c>
      <c r="Z2" s="97"/>
      <c r="AA2" s="97"/>
      <c r="AB2" s="97" t="s">
        <v>678</v>
      </c>
      <c r="AC2" s="97"/>
      <c r="AD2" s="97"/>
      <c r="AE2" s="97"/>
      <c r="AF2" s="97" t="s">
        <v>679</v>
      </c>
      <c r="AG2" s="97"/>
      <c r="AH2" s="97"/>
      <c r="AI2" s="97"/>
      <c r="AJ2" s="97" t="s">
        <v>680</v>
      </c>
      <c r="AK2" s="97"/>
      <c r="AL2" s="97"/>
      <c r="AM2" s="97" t="s">
        <v>23</v>
      </c>
      <c r="AN2" s="97" t="s">
        <v>537</v>
      </c>
      <c r="AO2" s="97"/>
      <c r="AP2" s="97"/>
      <c r="AQ2" s="97"/>
      <c r="AR2" s="97"/>
      <c r="AS2" s="97" t="s">
        <v>538</v>
      </c>
      <c r="AT2" s="97"/>
      <c r="AU2" s="97" t="s">
        <v>681</v>
      </c>
      <c r="AV2" s="97"/>
      <c r="AW2" s="97"/>
      <c r="AX2" s="97"/>
      <c r="AY2" s="97" t="s">
        <v>682</v>
      </c>
      <c r="AZ2" s="97"/>
      <c r="BA2" s="97" t="s">
        <v>540</v>
      </c>
      <c r="BB2" s="97"/>
      <c r="BC2" s="97" t="s">
        <v>541</v>
      </c>
      <c r="BD2" s="97"/>
      <c r="BE2" s="97"/>
      <c r="BF2" s="97" t="s">
        <v>23</v>
      </c>
      <c r="BG2" s="97" t="s">
        <v>238</v>
      </c>
      <c r="BH2" s="97"/>
      <c r="BI2" s="97"/>
      <c r="BJ2" s="97"/>
      <c r="BK2" s="97"/>
    </row>
    <row r="3" spans="1:63" s="58" customFormat="1" ht="51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 t="s">
        <v>22</v>
      </c>
      <c r="Q3" s="97"/>
      <c r="R3" s="2" t="s">
        <v>23</v>
      </c>
      <c r="S3" s="97" t="s">
        <v>22</v>
      </c>
      <c r="T3" s="97"/>
      <c r="U3" s="2" t="s">
        <v>23</v>
      </c>
      <c r="V3" s="2" t="s">
        <v>22</v>
      </c>
      <c r="W3" s="2" t="s">
        <v>23</v>
      </c>
      <c r="X3" s="97"/>
      <c r="Y3" s="97" t="s">
        <v>22</v>
      </c>
      <c r="Z3" s="97"/>
      <c r="AA3" s="2" t="s">
        <v>23</v>
      </c>
      <c r="AB3" s="97" t="s">
        <v>22</v>
      </c>
      <c r="AC3" s="97"/>
      <c r="AD3" s="97"/>
      <c r="AE3" s="2" t="s">
        <v>23</v>
      </c>
      <c r="AF3" s="97" t="s">
        <v>22</v>
      </c>
      <c r="AG3" s="97"/>
      <c r="AH3" s="97"/>
      <c r="AI3" s="2" t="s">
        <v>23</v>
      </c>
      <c r="AJ3" s="97" t="s">
        <v>22</v>
      </c>
      <c r="AK3" s="97"/>
      <c r="AL3" s="2" t="s">
        <v>23</v>
      </c>
      <c r="AM3" s="97"/>
      <c r="AN3" s="97" t="s">
        <v>22</v>
      </c>
      <c r="AO3" s="97"/>
      <c r="AP3" s="97"/>
      <c r="AQ3" s="97"/>
      <c r="AR3" s="2" t="s">
        <v>23</v>
      </c>
      <c r="AS3" s="2" t="s">
        <v>22</v>
      </c>
      <c r="AT3" s="2" t="s">
        <v>23</v>
      </c>
      <c r="AU3" s="97" t="s">
        <v>22</v>
      </c>
      <c r="AV3" s="97"/>
      <c r="AW3" s="97"/>
      <c r="AX3" s="2" t="s">
        <v>23</v>
      </c>
      <c r="AY3" s="2" t="s">
        <v>22</v>
      </c>
      <c r="AZ3" s="2" t="s">
        <v>23</v>
      </c>
      <c r="BA3" s="2" t="s">
        <v>22</v>
      </c>
      <c r="BB3" s="2" t="s">
        <v>23</v>
      </c>
      <c r="BC3" s="97" t="s">
        <v>22</v>
      </c>
      <c r="BD3" s="97"/>
      <c r="BE3" s="2" t="s">
        <v>23</v>
      </c>
      <c r="BF3" s="97"/>
      <c r="BG3" s="97" t="s">
        <v>22</v>
      </c>
      <c r="BH3" s="97"/>
      <c r="BI3" s="97"/>
      <c r="BJ3" s="97"/>
      <c r="BK3" s="2" t="s">
        <v>23</v>
      </c>
    </row>
    <row r="4" spans="1:63" s="59" customFormat="1" x14ac:dyDescent="0.25">
      <c r="A4" s="29" t="s">
        <v>683</v>
      </c>
      <c r="B4" s="29" t="s">
        <v>25</v>
      </c>
      <c r="C4" s="29" t="s">
        <v>26</v>
      </c>
      <c r="D4" s="29" t="s">
        <v>27</v>
      </c>
      <c r="E4" s="29" t="s">
        <v>543</v>
      </c>
      <c r="F4" s="29" t="s">
        <v>48</v>
      </c>
      <c r="G4" s="29" t="s">
        <v>31</v>
      </c>
      <c r="H4" s="29" t="s">
        <v>31</v>
      </c>
      <c r="I4" s="29" t="s">
        <v>32</v>
      </c>
      <c r="J4" s="29" t="s">
        <v>684</v>
      </c>
      <c r="K4" s="30">
        <v>45180.628506944442</v>
      </c>
      <c r="L4" s="30">
        <v>45180.678298611114</v>
      </c>
      <c r="M4" s="29" t="s">
        <v>685</v>
      </c>
      <c r="N4" s="31">
        <v>25.93</v>
      </c>
      <c r="O4" s="32">
        <f t="shared" ref="O4:O6" si="0">N4/31*100</f>
        <v>83.645161290322577</v>
      </c>
      <c r="P4" s="31">
        <v>1</v>
      </c>
      <c r="Q4" s="31">
        <v>1</v>
      </c>
      <c r="R4" s="32">
        <f t="shared" ref="R4:R6" si="1">AVERAGE(P4:Q4)*100</f>
        <v>100</v>
      </c>
      <c r="S4" s="31">
        <v>0.5</v>
      </c>
      <c r="T4" s="31">
        <v>1</v>
      </c>
      <c r="U4" s="32">
        <f t="shared" ref="U4:U6" si="2">AVERAGE(S4:T4)*100</f>
        <v>75</v>
      </c>
      <c r="V4" s="31">
        <v>1</v>
      </c>
      <c r="W4" s="32">
        <f t="shared" ref="W4:W6" si="3">V4*100</f>
        <v>100</v>
      </c>
      <c r="X4" s="32">
        <f t="shared" ref="X4:X6" si="4">AVERAGE(P4:Q4,S4:T4,V4)*100</f>
        <v>90</v>
      </c>
      <c r="Y4" s="31">
        <v>0.6</v>
      </c>
      <c r="Z4" s="31">
        <v>1</v>
      </c>
      <c r="AA4" s="32">
        <f t="shared" ref="AA4:AA6" si="5">AVERAGE(Y4:Z4)*100</f>
        <v>80</v>
      </c>
      <c r="AB4" s="31">
        <v>0.33</v>
      </c>
      <c r="AC4" s="31">
        <v>1</v>
      </c>
      <c r="AD4" s="31">
        <v>1</v>
      </c>
      <c r="AE4" s="32">
        <f t="shared" ref="AE4:AE6" si="6">AVERAGE(AB4:AD4)*100</f>
        <v>77.666666666666671</v>
      </c>
      <c r="AF4" s="31">
        <v>0.67</v>
      </c>
      <c r="AG4" s="31">
        <v>1</v>
      </c>
      <c r="AH4" s="31">
        <v>1</v>
      </c>
      <c r="AI4" s="32">
        <f t="shared" ref="AI4:AI6" si="7">AVERAGE(AF4:AH4)*100</f>
        <v>89</v>
      </c>
      <c r="AJ4" s="31">
        <v>1</v>
      </c>
      <c r="AK4" s="31">
        <v>1</v>
      </c>
      <c r="AL4" s="32">
        <f t="shared" ref="AL4:AL6" si="8">AVERAGE(AJ4:AK4)*100</f>
        <v>100</v>
      </c>
      <c r="AM4" s="32">
        <f t="shared" ref="AM4:AM6" si="9">AVERAGE(Y4:Z4,AB4:AD4,AF4:AH4,AJ4:AK4)*100</f>
        <v>86.000000000000014</v>
      </c>
      <c r="AN4" s="31">
        <v>1</v>
      </c>
      <c r="AO4" s="31">
        <v>0.75</v>
      </c>
      <c r="AP4" s="31">
        <v>1</v>
      </c>
      <c r="AQ4" s="31">
        <v>1</v>
      </c>
      <c r="AR4" s="32">
        <f t="shared" ref="AR4:AR6" si="10">AVERAGE(AN4:AQ4)*100</f>
        <v>93.75</v>
      </c>
      <c r="AS4" s="31">
        <v>0.5</v>
      </c>
      <c r="AT4" s="32">
        <f t="shared" ref="AT4:AT6" si="11">AS4*100</f>
        <v>50</v>
      </c>
      <c r="AU4" s="31">
        <v>1</v>
      </c>
      <c r="AV4" s="31">
        <v>1</v>
      </c>
      <c r="AW4" s="31">
        <v>1</v>
      </c>
      <c r="AX4" s="32">
        <f t="shared" ref="AX4:AX6" si="12">AVERAGE(AU4:AW4)*100</f>
        <v>100</v>
      </c>
      <c r="AY4" s="31">
        <v>0</v>
      </c>
      <c r="AZ4" s="32">
        <f t="shared" ref="AZ4:AZ6" si="13">AY4*100</f>
        <v>0</v>
      </c>
      <c r="BA4" s="31">
        <v>1</v>
      </c>
      <c r="BB4" s="32">
        <f t="shared" ref="BB4:BB6" si="14">BA4*100</f>
        <v>100</v>
      </c>
      <c r="BC4" s="31">
        <v>1</v>
      </c>
      <c r="BD4" s="31">
        <v>0.67</v>
      </c>
      <c r="BE4" s="32">
        <f t="shared" ref="BE4:BE6" si="15">AVERAGE(BC4:BD4)*100</f>
        <v>83.5</v>
      </c>
      <c r="BF4" s="32">
        <f t="shared" ref="BF4:BF6" si="16">AVERAGE(AN4:AQ4,AS4,AU4:AW4,AY4,BA4,BC4:BD4)*100</f>
        <v>82.666666666666671</v>
      </c>
      <c r="BG4" s="31">
        <v>1</v>
      </c>
      <c r="BH4" s="31">
        <v>0.75</v>
      </c>
      <c r="BI4" s="31">
        <v>0.83</v>
      </c>
      <c r="BJ4" s="31">
        <v>0.33</v>
      </c>
      <c r="BK4" s="32">
        <f t="shared" ref="BK4:BK6" si="17">AVERAGE(BG4:BJ4)*100</f>
        <v>72.75</v>
      </c>
    </row>
    <row r="5" spans="1:63" s="59" customFormat="1" x14ac:dyDescent="0.25">
      <c r="A5" s="4" t="s">
        <v>686</v>
      </c>
      <c r="B5" s="4" t="s">
        <v>25</v>
      </c>
      <c r="C5" s="4" t="s">
        <v>26</v>
      </c>
      <c r="D5" s="4" t="s">
        <v>38</v>
      </c>
      <c r="E5" s="4" t="s">
        <v>543</v>
      </c>
      <c r="F5" s="29" t="s">
        <v>164</v>
      </c>
      <c r="G5" s="29" t="s">
        <v>687</v>
      </c>
      <c r="H5" s="29" t="s">
        <v>438</v>
      </c>
      <c r="I5" s="4"/>
      <c r="J5" s="4" t="s">
        <v>684</v>
      </c>
      <c r="K5" s="30" t="s">
        <v>688</v>
      </c>
      <c r="L5" s="30" t="s">
        <v>689</v>
      </c>
      <c r="M5" s="30" t="s">
        <v>690</v>
      </c>
      <c r="N5" s="16">
        <v>26.2</v>
      </c>
      <c r="O5" s="32">
        <f t="shared" si="0"/>
        <v>84.516129032258064</v>
      </c>
      <c r="P5" s="16">
        <v>0.67</v>
      </c>
      <c r="Q5" s="16">
        <v>1</v>
      </c>
      <c r="R5" s="32">
        <f t="shared" si="1"/>
        <v>83.5</v>
      </c>
      <c r="S5" s="16">
        <v>1</v>
      </c>
      <c r="T5" s="16">
        <v>0.6</v>
      </c>
      <c r="U5" s="32">
        <f t="shared" si="2"/>
        <v>80</v>
      </c>
      <c r="V5" s="16">
        <v>1</v>
      </c>
      <c r="W5" s="32">
        <f t="shared" si="3"/>
        <v>100</v>
      </c>
      <c r="X5" s="32">
        <f t="shared" si="4"/>
        <v>85.399999999999991</v>
      </c>
      <c r="Y5" s="16">
        <v>1</v>
      </c>
      <c r="Z5" s="16">
        <v>1</v>
      </c>
      <c r="AA5" s="32">
        <f t="shared" si="5"/>
        <v>100</v>
      </c>
      <c r="AB5" s="16">
        <v>1</v>
      </c>
      <c r="AC5" s="16">
        <v>0</v>
      </c>
      <c r="AD5" s="16">
        <v>1</v>
      </c>
      <c r="AE5" s="32">
        <f t="shared" si="6"/>
        <v>66.666666666666657</v>
      </c>
      <c r="AF5" s="16">
        <v>0.71</v>
      </c>
      <c r="AG5" s="16">
        <v>1</v>
      </c>
      <c r="AH5" s="16">
        <v>1</v>
      </c>
      <c r="AI5" s="32">
        <f t="shared" si="7"/>
        <v>90.333333333333329</v>
      </c>
      <c r="AJ5" s="16">
        <v>1</v>
      </c>
      <c r="AK5" s="16">
        <v>1</v>
      </c>
      <c r="AL5" s="32">
        <f t="shared" si="8"/>
        <v>100</v>
      </c>
      <c r="AM5" s="32">
        <f t="shared" si="9"/>
        <v>87.100000000000009</v>
      </c>
      <c r="AN5" s="16">
        <v>1</v>
      </c>
      <c r="AO5" s="16">
        <v>1</v>
      </c>
      <c r="AP5" s="16">
        <v>0.5</v>
      </c>
      <c r="AQ5" s="16">
        <v>1</v>
      </c>
      <c r="AR5" s="32">
        <f t="shared" si="10"/>
        <v>87.5</v>
      </c>
      <c r="AS5" s="16">
        <v>1</v>
      </c>
      <c r="AT5" s="32">
        <f t="shared" si="11"/>
        <v>100</v>
      </c>
      <c r="AU5" s="16">
        <v>1</v>
      </c>
      <c r="AV5" s="16">
        <v>1</v>
      </c>
      <c r="AW5" s="16">
        <v>1</v>
      </c>
      <c r="AX5" s="32">
        <f t="shared" si="12"/>
        <v>100</v>
      </c>
      <c r="AY5" s="16">
        <v>0</v>
      </c>
      <c r="AZ5" s="32">
        <f t="shared" si="13"/>
        <v>0</v>
      </c>
      <c r="BA5" s="16">
        <v>0.61</v>
      </c>
      <c r="BB5" s="32">
        <f t="shared" si="14"/>
        <v>61</v>
      </c>
      <c r="BC5" s="16">
        <v>0.67</v>
      </c>
      <c r="BD5" s="16">
        <v>1</v>
      </c>
      <c r="BE5" s="32">
        <f t="shared" si="15"/>
        <v>83.5</v>
      </c>
      <c r="BF5" s="32">
        <f t="shared" si="16"/>
        <v>81.5</v>
      </c>
      <c r="BG5" s="16">
        <v>1</v>
      </c>
      <c r="BH5" s="16">
        <v>0.67</v>
      </c>
      <c r="BI5" s="16">
        <v>1</v>
      </c>
      <c r="BJ5" s="16">
        <v>0.78</v>
      </c>
      <c r="BK5" s="32">
        <f t="shared" si="17"/>
        <v>86.25</v>
      </c>
    </row>
    <row r="6" spans="1:63" s="59" customFormat="1" x14ac:dyDescent="0.25">
      <c r="A6" s="29" t="s">
        <v>691</v>
      </c>
      <c r="B6" s="29" t="s">
        <v>25</v>
      </c>
      <c r="C6" s="29" t="s">
        <v>26</v>
      </c>
      <c r="D6" s="29" t="s">
        <v>47</v>
      </c>
      <c r="E6" s="29" t="s">
        <v>543</v>
      </c>
      <c r="F6" s="29" t="s">
        <v>48</v>
      </c>
      <c r="G6" s="29" t="s">
        <v>513</v>
      </c>
      <c r="H6" s="29" t="s">
        <v>513</v>
      </c>
      <c r="I6" s="29" t="s">
        <v>32</v>
      </c>
      <c r="J6" s="29" t="s">
        <v>684</v>
      </c>
      <c r="K6" s="30">
        <v>45177.820856481485</v>
      </c>
      <c r="L6" s="30">
        <v>45177.905960648146</v>
      </c>
      <c r="M6" s="29" t="s">
        <v>692</v>
      </c>
      <c r="N6" s="31">
        <v>24.94</v>
      </c>
      <c r="O6" s="32">
        <f t="shared" si="0"/>
        <v>80.451612903225808</v>
      </c>
      <c r="P6" s="31">
        <v>1</v>
      </c>
      <c r="Q6" s="31">
        <v>0</v>
      </c>
      <c r="R6" s="32">
        <f t="shared" si="1"/>
        <v>50</v>
      </c>
      <c r="S6" s="31">
        <v>1</v>
      </c>
      <c r="T6" s="31">
        <v>0.93</v>
      </c>
      <c r="U6" s="32">
        <f t="shared" si="2"/>
        <v>96.500000000000014</v>
      </c>
      <c r="V6" s="31">
        <v>1</v>
      </c>
      <c r="W6" s="32">
        <f t="shared" si="3"/>
        <v>100</v>
      </c>
      <c r="X6" s="32">
        <f t="shared" si="4"/>
        <v>78.600000000000009</v>
      </c>
      <c r="Y6" s="31">
        <v>1</v>
      </c>
      <c r="Z6" s="31">
        <v>0.6</v>
      </c>
      <c r="AA6" s="32">
        <f t="shared" si="5"/>
        <v>80</v>
      </c>
      <c r="AB6" s="31">
        <v>1</v>
      </c>
      <c r="AC6" s="31">
        <v>1</v>
      </c>
      <c r="AD6" s="31">
        <v>0.33</v>
      </c>
      <c r="AE6" s="32">
        <f t="shared" si="6"/>
        <v>77.666666666666671</v>
      </c>
      <c r="AF6" s="31">
        <v>0.5</v>
      </c>
      <c r="AG6" s="31">
        <v>0.71</v>
      </c>
      <c r="AH6" s="31">
        <v>1</v>
      </c>
      <c r="AI6" s="32">
        <f t="shared" si="7"/>
        <v>73.666666666666671</v>
      </c>
      <c r="AJ6" s="31">
        <v>1</v>
      </c>
      <c r="AK6" s="31">
        <v>1</v>
      </c>
      <c r="AL6" s="32">
        <f t="shared" si="8"/>
        <v>100</v>
      </c>
      <c r="AM6" s="32">
        <f t="shared" si="9"/>
        <v>81.400000000000006</v>
      </c>
      <c r="AN6" s="31">
        <v>0.5</v>
      </c>
      <c r="AO6" s="31">
        <v>0.25</v>
      </c>
      <c r="AP6" s="31">
        <v>1</v>
      </c>
      <c r="AQ6" s="31">
        <v>1</v>
      </c>
      <c r="AR6" s="32">
        <f t="shared" si="10"/>
        <v>68.75</v>
      </c>
      <c r="AS6" s="31">
        <v>0.5</v>
      </c>
      <c r="AT6" s="32">
        <f t="shared" si="11"/>
        <v>50</v>
      </c>
      <c r="AU6" s="31">
        <v>1</v>
      </c>
      <c r="AV6" s="31">
        <v>1</v>
      </c>
      <c r="AW6" s="31">
        <v>1</v>
      </c>
      <c r="AX6" s="32">
        <f t="shared" si="12"/>
        <v>100</v>
      </c>
      <c r="AY6" s="31">
        <v>1</v>
      </c>
      <c r="AZ6" s="32">
        <f t="shared" si="13"/>
        <v>100</v>
      </c>
      <c r="BA6" s="31">
        <v>0.56000000000000005</v>
      </c>
      <c r="BB6" s="32">
        <f t="shared" si="14"/>
        <v>56.000000000000007</v>
      </c>
      <c r="BC6" s="31">
        <v>1</v>
      </c>
      <c r="BD6" s="31">
        <v>1</v>
      </c>
      <c r="BE6" s="32">
        <f t="shared" si="15"/>
        <v>100</v>
      </c>
      <c r="BF6" s="32">
        <f t="shared" si="16"/>
        <v>81.75</v>
      </c>
      <c r="BG6" s="31">
        <v>0.45</v>
      </c>
      <c r="BH6" s="31">
        <v>0.94</v>
      </c>
      <c r="BI6" s="31">
        <v>1</v>
      </c>
      <c r="BJ6" s="31">
        <v>0.67</v>
      </c>
      <c r="BK6" s="32">
        <f t="shared" si="17"/>
        <v>76.499999999999986</v>
      </c>
    </row>
    <row r="7" spans="1:63" s="64" customFormat="1" ht="15.75" x14ac:dyDescent="0.25">
      <c r="A7" s="96" t="s">
        <v>34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62"/>
      <c r="N7" s="63">
        <f>AVERAGE(N4:N6)</f>
        <v>25.689999999999998</v>
      </c>
      <c r="O7" s="63">
        <f t="shared" ref="O7:BK7" si="18">AVERAGE(O4:O6)</f>
        <v>82.870967741935488</v>
      </c>
      <c r="P7" s="63">
        <f t="shared" si="18"/>
        <v>0.89</v>
      </c>
      <c r="Q7" s="63">
        <f t="shared" si="18"/>
        <v>0.66666666666666663</v>
      </c>
      <c r="R7" s="63">
        <f t="shared" si="18"/>
        <v>77.833333333333329</v>
      </c>
      <c r="S7" s="63">
        <f t="shared" si="18"/>
        <v>0.83333333333333337</v>
      </c>
      <c r="T7" s="63">
        <f t="shared" si="18"/>
        <v>0.84333333333333338</v>
      </c>
      <c r="U7" s="63">
        <f t="shared" si="18"/>
        <v>83.833333333333329</v>
      </c>
      <c r="V7" s="63">
        <f t="shared" si="18"/>
        <v>1</v>
      </c>
      <c r="W7" s="63">
        <f t="shared" si="18"/>
        <v>100</v>
      </c>
      <c r="X7" s="63">
        <f t="shared" si="18"/>
        <v>84.666666666666671</v>
      </c>
      <c r="Y7" s="63">
        <f t="shared" si="18"/>
        <v>0.8666666666666667</v>
      </c>
      <c r="Z7" s="63">
        <f t="shared" si="18"/>
        <v>0.8666666666666667</v>
      </c>
      <c r="AA7" s="63">
        <f t="shared" si="18"/>
        <v>86.666666666666671</v>
      </c>
      <c r="AB7" s="63">
        <f t="shared" si="18"/>
        <v>0.77666666666666673</v>
      </c>
      <c r="AC7" s="63">
        <f t="shared" si="18"/>
        <v>0.66666666666666663</v>
      </c>
      <c r="AD7" s="63">
        <f t="shared" si="18"/>
        <v>0.77666666666666673</v>
      </c>
      <c r="AE7" s="63">
        <f t="shared" si="18"/>
        <v>74</v>
      </c>
      <c r="AF7" s="63">
        <f t="shared" si="18"/>
        <v>0.62666666666666659</v>
      </c>
      <c r="AG7" s="63">
        <f t="shared" si="18"/>
        <v>0.90333333333333332</v>
      </c>
      <c r="AH7" s="63">
        <f t="shared" si="18"/>
        <v>1</v>
      </c>
      <c r="AI7" s="63">
        <f t="shared" si="18"/>
        <v>84.333333333333329</v>
      </c>
      <c r="AJ7" s="63">
        <f t="shared" si="18"/>
        <v>1</v>
      </c>
      <c r="AK7" s="63">
        <f t="shared" si="18"/>
        <v>1</v>
      </c>
      <c r="AL7" s="63">
        <f t="shared" si="18"/>
        <v>100</v>
      </c>
      <c r="AM7" s="63">
        <f t="shared" si="18"/>
        <v>84.833333333333343</v>
      </c>
      <c r="AN7" s="63">
        <f t="shared" si="18"/>
        <v>0.83333333333333337</v>
      </c>
      <c r="AO7" s="63">
        <f t="shared" si="18"/>
        <v>0.66666666666666663</v>
      </c>
      <c r="AP7" s="63">
        <f t="shared" si="18"/>
        <v>0.83333333333333337</v>
      </c>
      <c r="AQ7" s="63">
        <f t="shared" si="18"/>
        <v>1</v>
      </c>
      <c r="AR7" s="63">
        <f t="shared" si="18"/>
        <v>83.333333333333329</v>
      </c>
      <c r="AS7" s="63">
        <f t="shared" si="18"/>
        <v>0.66666666666666663</v>
      </c>
      <c r="AT7" s="63">
        <f t="shared" si="18"/>
        <v>66.666666666666671</v>
      </c>
      <c r="AU7" s="63">
        <f t="shared" si="18"/>
        <v>1</v>
      </c>
      <c r="AV7" s="63">
        <f t="shared" si="18"/>
        <v>1</v>
      </c>
      <c r="AW7" s="63">
        <f t="shared" si="18"/>
        <v>1</v>
      </c>
      <c r="AX7" s="63">
        <f t="shared" si="18"/>
        <v>100</v>
      </c>
      <c r="AY7" s="63">
        <f t="shared" si="18"/>
        <v>0.33333333333333331</v>
      </c>
      <c r="AZ7" s="63">
        <f t="shared" si="18"/>
        <v>33.333333333333336</v>
      </c>
      <c r="BA7" s="63">
        <f t="shared" si="18"/>
        <v>0.72333333333333327</v>
      </c>
      <c r="BB7" s="63">
        <f t="shared" si="18"/>
        <v>72.333333333333329</v>
      </c>
      <c r="BC7" s="63">
        <f t="shared" si="18"/>
        <v>0.89</v>
      </c>
      <c r="BD7" s="63">
        <f t="shared" si="18"/>
        <v>0.89</v>
      </c>
      <c r="BE7" s="63">
        <f t="shared" si="18"/>
        <v>89</v>
      </c>
      <c r="BF7" s="63">
        <f t="shared" si="18"/>
        <v>81.972222222222229</v>
      </c>
      <c r="BG7" s="63">
        <f t="shared" si="18"/>
        <v>0.81666666666666676</v>
      </c>
      <c r="BH7" s="63">
        <f t="shared" si="18"/>
        <v>0.78666666666666663</v>
      </c>
      <c r="BI7" s="63">
        <f t="shared" si="18"/>
        <v>0.94333333333333336</v>
      </c>
      <c r="BJ7" s="63">
        <f t="shared" si="18"/>
        <v>0.59333333333333338</v>
      </c>
      <c r="BK7" s="63">
        <f t="shared" si="18"/>
        <v>78.5</v>
      </c>
    </row>
  </sheetData>
  <mergeCells count="47">
    <mergeCell ref="C1:C3"/>
    <mergeCell ref="D1:D3"/>
    <mergeCell ref="E1:E3"/>
    <mergeCell ref="F1:F3"/>
    <mergeCell ref="BG1:BK1"/>
    <mergeCell ref="P2:R2"/>
    <mergeCell ref="S2:U2"/>
    <mergeCell ref="V2:W2"/>
    <mergeCell ref="X2:X3"/>
    <mergeCell ref="Y2:AA2"/>
    <mergeCell ref="AB2:AE2"/>
    <mergeCell ref="AF2:AI2"/>
    <mergeCell ref="AJ2:AL2"/>
    <mergeCell ref="AM2:AM3"/>
    <mergeCell ref="P1:X1"/>
    <mergeCell ref="Y1:AM1"/>
    <mergeCell ref="AN1:BF1"/>
    <mergeCell ref="AN2:AR2"/>
    <mergeCell ref="AS2:AT2"/>
    <mergeCell ref="AU2:AX2"/>
    <mergeCell ref="BA2:BB2"/>
    <mergeCell ref="BC2:BE2"/>
    <mergeCell ref="BF2:BF3"/>
    <mergeCell ref="BG2:BK2"/>
    <mergeCell ref="P3:Q3"/>
    <mergeCell ref="S3:T3"/>
    <mergeCell ref="Y3:Z3"/>
    <mergeCell ref="AB3:AD3"/>
    <mergeCell ref="AF3:AH3"/>
    <mergeCell ref="AJ3:AK3"/>
    <mergeCell ref="AY2:AZ2"/>
    <mergeCell ref="AN3:AQ3"/>
    <mergeCell ref="AU3:AW3"/>
    <mergeCell ref="BC3:BD3"/>
    <mergeCell ref="BG3:BJ3"/>
    <mergeCell ref="A7:L7"/>
    <mergeCell ref="M1:M3"/>
    <mergeCell ref="N1:N3"/>
    <mergeCell ref="O1:O3"/>
    <mergeCell ref="G1:G3"/>
    <mergeCell ref="H1:H3"/>
    <mergeCell ref="I1:I3"/>
    <mergeCell ref="J1:J3"/>
    <mergeCell ref="K1:K3"/>
    <mergeCell ref="L1:L3"/>
    <mergeCell ref="A1:A3"/>
    <mergeCell ref="B1:B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0"/>
  <sheetViews>
    <sheetView topLeftCell="A22" workbookViewId="0">
      <selection activeCell="N40" sqref="N40:BJ40"/>
    </sheetView>
  </sheetViews>
  <sheetFormatPr defaultRowHeight="15" x14ac:dyDescent="0.25"/>
  <cols>
    <col min="1" max="1" width="34.5703125" bestFit="1" customWidth="1"/>
    <col min="2" max="2" width="18.7109375" bestFit="1" customWidth="1"/>
    <col min="3" max="3" width="14.7109375" bestFit="1" customWidth="1"/>
    <col min="4" max="4" width="35.5703125" bestFit="1" customWidth="1"/>
    <col min="5" max="5" width="10.140625" bestFit="1" customWidth="1"/>
    <col min="6" max="6" width="32" bestFit="1" customWidth="1"/>
    <col min="7" max="7" width="11.140625" bestFit="1" customWidth="1"/>
    <col min="8" max="8" width="18.7109375" bestFit="1" customWidth="1"/>
    <col min="9" max="9" width="19.140625" bestFit="1" customWidth="1"/>
    <col min="10" max="10" width="31.7109375" bestFit="1" customWidth="1"/>
    <col min="11" max="12" width="15" bestFit="1" customWidth="1"/>
    <col min="13" max="13" width="17" bestFit="1" customWidth="1"/>
    <col min="14" max="15" width="10.7109375" customWidth="1"/>
    <col min="16" max="17" width="5" customWidth="1"/>
    <col min="18" max="18" width="13.28515625" customWidth="1"/>
    <col min="19" max="20" width="5.28515625" customWidth="1"/>
    <col min="21" max="21" width="13.28515625" customWidth="1"/>
    <col min="22" max="22" width="5" customWidth="1"/>
    <col min="23" max="24" width="13.28515625" customWidth="1"/>
    <col min="25" max="26" width="5" customWidth="1"/>
    <col min="27" max="27" width="13.28515625" customWidth="1"/>
    <col min="28" max="28" width="5" customWidth="1"/>
    <col min="29" max="29" width="6.5703125" customWidth="1"/>
    <col min="30" max="30" width="13.28515625" customWidth="1"/>
    <col min="31" max="32" width="7.140625" customWidth="1"/>
    <col min="33" max="33" width="13.28515625" customWidth="1"/>
    <col min="34" max="34" width="6.42578125" bestFit="1" customWidth="1"/>
    <col min="35" max="35" width="5" customWidth="1"/>
    <col min="36" max="36" width="13.28515625" customWidth="1"/>
    <col min="37" max="37" width="6" customWidth="1"/>
    <col min="38" max="38" width="5" customWidth="1"/>
    <col min="39" max="39" width="13.28515625" customWidth="1"/>
    <col min="40" max="40" width="12.140625" customWidth="1"/>
    <col min="41" max="41" width="6" customWidth="1"/>
    <col min="42" max="44" width="5" customWidth="1"/>
    <col min="45" max="45" width="13.85546875" customWidth="1"/>
    <col min="46" max="47" width="6" customWidth="1"/>
    <col min="48" max="49" width="5" customWidth="1"/>
    <col min="50" max="50" width="13.85546875" customWidth="1"/>
    <col min="51" max="52" width="5" customWidth="1"/>
    <col min="53" max="53" width="13.7109375" customWidth="1"/>
    <col min="54" max="55" width="6.85546875" customWidth="1"/>
    <col min="56" max="57" width="13.7109375" customWidth="1"/>
    <col min="58" max="61" width="5" customWidth="1"/>
    <col min="62" max="62" width="13.28515625" customWidth="1"/>
  </cols>
  <sheetData>
    <row r="1" spans="1:62" s="58" customFormat="1" ht="14.45" customHeight="1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7" t="s">
        <v>11</v>
      </c>
      <c r="N1" s="95" t="s">
        <v>525</v>
      </c>
      <c r="O1" s="97" t="s">
        <v>13</v>
      </c>
      <c r="P1" s="97" t="s">
        <v>526</v>
      </c>
      <c r="Q1" s="97"/>
      <c r="R1" s="97"/>
      <c r="S1" s="97"/>
      <c r="T1" s="97"/>
      <c r="U1" s="97"/>
      <c r="V1" s="97"/>
      <c r="W1" s="97"/>
      <c r="X1" s="97"/>
      <c r="Y1" s="97" t="s">
        <v>527</v>
      </c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 t="s">
        <v>528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 t="s">
        <v>529</v>
      </c>
      <c r="BG1" s="97"/>
      <c r="BH1" s="97"/>
      <c r="BI1" s="97"/>
      <c r="BJ1" s="97"/>
    </row>
    <row r="2" spans="1:62" s="58" customFormat="1" ht="27.6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5"/>
      <c r="O2" s="97"/>
      <c r="P2" s="97" t="s">
        <v>530</v>
      </c>
      <c r="Q2" s="97"/>
      <c r="R2" s="97"/>
      <c r="S2" s="97" t="s">
        <v>531</v>
      </c>
      <c r="T2" s="97"/>
      <c r="U2" s="97"/>
      <c r="V2" s="97" t="s">
        <v>532</v>
      </c>
      <c r="W2" s="97"/>
      <c r="X2" s="2" t="s">
        <v>526</v>
      </c>
      <c r="Y2" s="97" t="s">
        <v>562</v>
      </c>
      <c r="Z2" s="97"/>
      <c r="AA2" s="97"/>
      <c r="AB2" s="97" t="s">
        <v>563</v>
      </c>
      <c r="AC2" s="97"/>
      <c r="AD2" s="97"/>
      <c r="AE2" s="97" t="s">
        <v>564</v>
      </c>
      <c r="AF2" s="97"/>
      <c r="AG2" s="97"/>
      <c r="AH2" s="97" t="s">
        <v>565</v>
      </c>
      <c r="AI2" s="97"/>
      <c r="AJ2" s="97"/>
      <c r="AK2" s="97" t="s">
        <v>566</v>
      </c>
      <c r="AL2" s="97"/>
      <c r="AM2" s="97"/>
      <c r="AN2" s="97" t="s">
        <v>23</v>
      </c>
      <c r="AO2" s="97" t="s">
        <v>537</v>
      </c>
      <c r="AP2" s="97"/>
      <c r="AQ2" s="97"/>
      <c r="AR2" s="97"/>
      <c r="AS2" s="97"/>
      <c r="AT2" s="97" t="s">
        <v>567</v>
      </c>
      <c r="AU2" s="97"/>
      <c r="AV2" s="97"/>
      <c r="AW2" s="97"/>
      <c r="AX2" s="97"/>
      <c r="AY2" s="97" t="s">
        <v>540</v>
      </c>
      <c r="AZ2" s="97"/>
      <c r="BA2" s="97"/>
      <c r="BB2" s="97" t="s">
        <v>541</v>
      </c>
      <c r="BC2" s="97"/>
      <c r="BD2" s="97"/>
      <c r="BE2" s="97" t="s">
        <v>23</v>
      </c>
      <c r="BF2" s="97" t="s">
        <v>238</v>
      </c>
      <c r="BG2" s="97"/>
      <c r="BH2" s="97"/>
      <c r="BI2" s="97"/>
      <c r="BJ2" s="97"/>
    </row>
    <row r="3" spans="1:62" s="58" customFormat="1" ht="38.25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5"/>
      <c r="O3" s="97"/>
      <c r="P3" s="97" t="s">
        <v>22</v>
      </c>
      <c r="Q3" s="97"/>
      <c r="R3" s="2" t="s">
        <v>23</v>
      </c>
      <c r="S3" s="97" t="s">
        <v>22</v>
      </c>
      <c r="T3" s="97"/>
      <c r="U3" s="2" t="s">
        <v>23</v>
      </c>
      <c r="V3" s="2" t="s">
        <v>22</v>
      </c>
      <c r="W3" s="2" t="s">
        <v>23</v>
      </c>
      <c r="X3" s="2" t="s">
        <v>23</v>
      </c>
      <c r="Y3" s="97" t="s">
        <v>22</v>
      </c>
      <c r="Z3" s="97"/>
      <c r="AA3" s="2" t="s">
        <v>23</v>
      </c>
      <c r="AB3" s="97" t="s">
        <v>22</v>
      </c>
      <c r="AC3" s="97"/>
      <c r="AD3" s="2" t="s">
        <v>23</v>
      </c>
      <c r="AE3" s="97" t="s">
        <v>22</v>
      </c>
      <c r="AF3" s="97"/>
      <c r="AG3" s="2" t="s">
        <v>23</v>
      </c>
      <c r="AH3" s="97" t="s">
        <v>22</v>
      </c>
      <c r="AI3" s="97"/>
      <c r="AJ3" s="2" t="s">
        <v>23</v>
      </c>
      <c r="AK3" s="97" t="s">
        <v>22</v>
      </c>
      <c r="AL3" s="97"/>
      <c r="AM3" s="2" t="s">
        <v>23</v>
      </c>
      <c r="AN3" s="97"/>
      <c r="AO3" s="97" t="s">
        <v>22</v>
      </c>
      <c r="AP3" s="97"/>
      <c r="AQ3" s="97"/>
      <c r="AR3" s="97"/>
      <c r="AS3" s="2" t="s">
        <v>23</v>
      </c>
      <c r="AT3" s="97" t="s">
        <v>22</v>
      </c>
      <c r="AU3" s="97"/>
      <c r="AV3" s="97"/>
      <c r="AW3" s="97"/>
      <c r="AX3" s="2" t="s">
        <v>23</v>
      </c>
      <c r="AY3" s="97" t="s">
        <v>22</v>
      </c>
      <c r="AZ3" s="97"/>
      <c r="BA3" s="2" t="s">
        <v>23</v>
      </c>
      <c r="BB3" s="97" t="s">
        <v>22</v>
      </c>
      <c r="BC3" s="97"/>
      <c r="BD3" s="2" t="s">
        <v>23</v>
      </c>
      <c r="BE3" s="97"/>
      <c r="BF3" s="97" t="s">
        <v>22</v>
      </c>
      <c r="BG3" s="97"/>
      <c r="BH3" s="97"/>
      <c r="BI3" s="97"/>
      <c r="BJ3" s="2" t="s">
        <v>23</v>
      </c>
    </row>
    <row r="4" spans="1:62" s="59" customFormat="1" x14ac:dyDescent="0.25">
      <c r="A4" s="29" t="s">
        <v>568</v>
      </c>
      <c r="B4" s="29" t="s">
        <v>25</v>
      </c>
      <c r="C4" s="29" t="s">
        <v>26</v>
      </c>
      <c r="D4" s="29" t="s">
        <v>569</v>
      </c>
      <c r="E4" s="29" t="s">
        <v>543</v>
      </c>
      <c r="F4" s="29" t="s">
        <v>58</v>
      </c>
      <c r="G4" s="29" t="s">
        <v>570</v>
      </c>
      <c r="H4" s="29" t="s">
        <v>398</v>
      </c>
      <c r="I4" s="29"/>
      <c r="J4" s="29" t="s">
        <v>571</v>
      </c>
      <c r="K4" s="30" t="s">
        <v>572</v>
      </c>
      <c r="L4" s="30" t="s">
        <v>573</v>
      </c>
      <c r="M4" s="30" t="s">
        <v>574</v>
      </c>
      <c r="N4" s="60">
        <v>21.86</v>
      </c>
      <c r="O4" s="7">
        <f t="shared" ref="O4:O39" si="0">N4/31*100</f>
        <v>70.516129032258064</v>
      </c>
      <c r="P4" s="60">
        <v>1</v>
      </c>
      <c r="Q4" s="60">
        <v>0.67</v>
      </c>
      <c r="R4" s="7">
        <f t="shared" ref="R4:R39" si="1">AVERAGE(P4:Q4)*100</f>
        <v>83.5</v>
      </c>
      <c r="S4" s="60">
        <v>1</v>
      </c>
      <c r="T4" s="60">
        <v>0.79</v>
      </c>
      <c r="U4" s="7">
        <f t="shared" ref="U4:U39" si="2">AVERAGE(S4:T4)*100</f>
        <v>89.5</v>
      </c>
      <c r="V4" s="60">
        <v>1</v>
      </c>
      <c r="W4" s="7">
        <f t="shared" ref="W4:W39" si="3">V4*100</f>
        <v>100</v>
      </c>
      <c r="X4" s="7">
        <f t="shared" ref="X4:X39" si="4">AVERAGE(P4:Q4,S4:T4,V4)*100</f>
        <v>89.2</v>
      </c>
      <c r="Y4" s="60">
        <v>0.88</v>
      </c>
      <c r="Z4" s="60">
        <v>0.6</v>
      </c>
      <c r="AA4" s="7">
        <f t="shared" ref="AA4:AA39" si="5">AVERAGE(Y4:Z4)*100</f>
        <v>74</v>
      </c>
      <c r="AB4" s="60">
        <v>1</v>
      </c>
      <c r="AC4" s="60">
        <v>0.93</v>
      </c>
      <c r="AD4" s="7">
        <f t="shared" ref="AD4:AD39" si="6">AVERAGE(AB4:AC4)*100</f>
        <v>96.500000000000014</v>
      </c>
      <c r="AE4" s="60">
        <v>0.67</v>
      </c>
      <c r="AF4" s="60">
        <v>1</v>
      </c>
      <c r="AG4" s="7">
        <f t="shared" ref="AG4:AG39" si="7">AVERAGE(AE4:AF4)*100</f>
        <v>83.5</v>
      </c>
      <c r="AH4" s="60">
        <v>1</v>
      </c>
      <c r="AI4" s="60">
        <v>1</v>
      </c>
      <c r="AJ4" s="7">
        <f t="shared" ref="AJ4:AJ39" si="8">AVERAGE(AH4:AI4)*100</f>
        <v>100</v>
      </c>
      <c r="AK4" s="60">
        <v>1</v>
      </c>
      <c r="AL4" s="60">
        <v>1</v>
      </c>
      <c r="AM4" s="7">
        <f t="shared" ref="AM4:AM39" si="9">AVERAGE(AK4:AL4)*100</f>
        <v>100</v>
      </c>
      <c r="AN4" s="7">
        <f t="shared" ref="AN4:AN39" si="10">AVERAGE(Y4:Z4,AB4:AC4,AE4:AF4,AH4:AI4,AK4:AL4)*100</f>
        <v>90.8</v>
      </c>
      <c r="AO4" s="60">
        <v>0.8</v>
      </c>
      <c r="AP4" s="60">
        <v>0.38</v>
      </c>
      <c r="AQ4" s="60">
        <v>0.33</v>
      </c>
      <c r="AR4" s="60">
        <v>1</v>
      </c>
      <c r="AS4" s="7">
        <f t="shared" ref="AS4:AS29" si="11">AVERAGE(AO4:AR4)*100</f>
        <v>62.750000000000007</v>
      </c>
      <c r="AT4" s="60">
        <v>0.9</v>
      </c>
      <c r="AU4" s="60">
        <v>0</v>
      </c>
      <c r="AV4" s="60">
        <v>0.5</v>
      </c>
      <c r="AW4" s="60">
        <v>0.75</v>
      </c>
      <c r="AX4" s="7">
        <f t="shared" ref="AX4:AX29" si="12">AVERAGE(AT4:AW4)*100</f>
        <v>53.75</v>
      </c>
      <c r="AY4" s="60">
        <v>1</v>
      </c>
      <c r="AZ4" s="60">
        <v>0.33</v>
      </c>
      <c r="BA4" s="7">
        <f t="shared" ref="BA4:BA7" si="13">AVERAGE(AY4:AZ4)*100</f>
        <v>66.5</v>
      </c>
      <c r="BB4" s="60">
        <v>0</v>
      </c>
      <c r="BC4" s="60">
        <v>0.25</v>
      </c>
      <c r="BD4" s="7">
        <f t="shared" ref="BD4:BD7" si="14">AVERAGE(BB4:BC4)*100</f>
        <v>12.5</v>
      </c>
      <c r="BE4" s="7">
        <f t="shared" ref="BE4:BE29" si="15">AVERAGE(AO4:AR4,AT4:AW4,AY4:AZ4,BB4:BC4)*100</f>
        <v>52</v>
      </c>
      <c r="BF4" s="60">
        <v>0.91</v>
      </c>
      <c r="BG4" s="60">
        <v>0.33</v>
      </c>
      <c r="BH4" s="60">
        <v>0.6</v>
      </c>
      <c r="BI4" s="60">
        <v>0.25</v>
      </c>
      <c r="BJ4" s="7">
        <f t="shared" ref="BJ4:BJ7" si="16">AVERAGE(BF4:BI4)*100</f>
        <v>52.25</v>
      </c>
    </row>
    <row r="5" spans="1:62" s="59" customFormat="1" x14ac:dyDescent="0.25">
      <c r="A5" s="29" t="s">
        <v>575</v>
      </c>
      <c r="B5" s="29" t="s">
        <v>25</v>
      </c>
      <c r="C5" s="29" t="s">
        <v>26</v>
      </c>
      <c r="D5" s="29" t="s">
        <v>576</v>
      </c>
      <c r="E5" s="29" t="s">
        <v>543</v>
      </c>
      <c r="F5" s="29" t="s">
        <v>48</v>
      </c>
      <c r="G5" s="29" t="s">
        <v>30</v>
      </c>
      <c r="H5" s="29" t="s">
        <v>30</v>
      </c>
      <c r="I5" s="29" t="s">
        <v>32</v>
      </c>
      <c r="J5" s="29" t="s">
        <v>571</v>
      </c>
      <c r="K5" s="30">
        <v>45182.404351851852</v>
      </c>
      <c r="L5" s="30">
        <v>45182.631412037037</v>
      </c>
      <c r="M5" s="29" t="s">
        <v>577</v>
      </c>
      <c r="N5" s="6">
        <v>23.41</v>
      </c>
      <c r="O5" s="7">
        <f t="shared" si="0"/>
        <v>75.516129032258064</v>
      </c>
      <c r="P5" s="6">
        <v>0.67</v>
      </c>
      <c r="Q5" s="6">
        <v>1</v>
      </c>
      <c r="R5" s="7">
        <f t="shared" si="1"/>
        <v>83.5</v>
      </c>
      <c r="S5" s="6">
        <v>0.64</v>
      </c>
      <c r="T5" s="6">
        <v>1</v>
      </c>
      <c r="U5" s="7">
        <f t="shared" si="2"/>
        <v>82</v>
      </c>
      <c r="V5" s="6">
        <v>0</v>
      </c>
      <c r="W5" s="7">
        <f t="shared" si="3"/>
        <v>0</v>
      </c>
      <c r="X5" s="7">
        <f t="shared" si="4"/>
        <v>66.2</v>
      </c>
      <c r="Y5" s="6">
        <v>0.8</v>
      </c>
      <c r="Z5" s="6">
        <v>1</v>
      </c>
      <c r="AA5" s="7">
        <f t="shared" si="5"/>
        <v>90</v>
      </c>
      <c r="AB5" s="6">
        <v>0.9</v>
      </c>
      <c r="AC5" s="6">
        <v>1</v>
      </c>
      <c r="AD5" s="7">
        <f t="shared" si="6"/>
        <v>95</v>
      </c>
      <c r="AE5" s="6">
        <v>1</v>
      </c>
      <c r="AF5" s="6">
        <v>0.67</v>
      </c>
      <c r="AG5" s="7">
        <f t="shared" si="7"/>
        <v>83.5</v>
      </c>
      <c r="AH5" s="6">
        <v>0</v>
      </c>
      <c r="AI5" s="6">
        <v>1</v>
      </c>
      <c r="AJ5" s="7">
        <f t="shared" si="8"/>
        <v>50</v>
      </c>
      <c r="AK5" s="6">
        <v>1</v>
      </c>
      <c r="AL5" s="6">
        <v>1</v>
      </c>
      <c r="AM5" s="7">
        <f t="shared" si="9"/>
        <v>100</v>
      </c>
      <c r="AN5" s="7">
        <f t="shared" si="10"/>
        <v>83.7</v>
      </c>
      <c r="AO5" s="6">
        <v>1</v>
      </c>
      <c r="AP5" s="6">
        <v>0.67</v>
      </c>
      <c r="AQ5" s="6">
        <v>1</v>
      </c>
      <c r="AR5" s="6">
        <v>0.75</v>
      </c>
      <c r="AS5" s="7">
        <f t="shared" si="11"/>
        <v>85.5</v>
      </c>
      <c r="AT5" s="6">
        <v>0.5</v>
      </c>
      <c r="AU5" s="6">
        <v>0.5</v>
      </c>
      <c r="AV5" s="6">
        <v>0.5</v>
      </c>
      <c r="AW5" s="6">
        <v>0.33</v>
      </c>
      <c r="AX5" s="7">
        <f t="shared" si="12"/>
        <v>45.75</v>
      </c>
      <c r="AY5" s="6">
        <v>0.65</v>
      </c>
      <c r="AZ5" s="6">
        <v>0.67</v>
      </c>
      <c r="BA5" s="7">
        <f t="shared" si="13"/>
        <v>66</v>
      </c>
      <c r="BB5" s="6">
        <v>1</v>
      </c>
      <c r="BC5" s="6">
        <v>0.67</v>
      </c>
      <c r="BD5" s="7">
        <f t="shared" si="14"/>
        <v>83.5</v>
      </c>
      <c r="BE5" s="7">
        <f t="shared" si="15"/>
        <v>68.666666666666671</v>
      </c>
      <c r="BF5" s="6">
        <v>1</v>
      </c>
      <c r="BG5" s="6">
        <v>0.75</v>
      </c>
      <c r="BH5" s="6">
        <v>0.75</v>
      </c>
      <c r="BI5" s="6">
        <v>1</v>
      </c>
      <c r="BJ5" s="7">
        <f t="shared" si="16"/>
        <v>87.5</v>
      </c>
    </row>
    <row r="6" spans="1:62" s="59" customFormat="1" x14ac:dyDescent="0.25">
      <c r="A6" s="29" t="s">
        <v>578</v>
      </c>
      <c r="B6" s="29" t="s">
        <v>25</v>
      </c>
      <c r="C6" s="29" t="s">
        <v>26</v>
      </c>
      <c r="D6" s="29" t="s">
        <v>27</v>
      </c>
      <c r="E6" s="29" t="s">
        <v>543</v>
      </c>
      <c r="F6" s="29" t="s">
        <v>48</v>
      </c>
      <c r="G6" s="29" t="s">
        <v>352</v>
      </c>
      <c r="H6" s="29" t="s">
        <v>352</v>
      </c>
      <c r="I6" s="29" t="s">
        <v>32</v>
      </c>
      <c r="J6" s="29" t="s">
        <v>571</v>
      </c>
      <c r="K6" s="30">
        <v>45182.406238425923</v>
      </c>
      <c r="L6" s="30">
        <v>45182.701539351852</v>
      </c>
      <c r="M6" s="29" t="s">
        <v>579</v>
      </c>
      <c r="N6" s="6">
        <v>21.67</v>
      </c>
      <c r="O6" s="7">
        <f t="shared" si="0"/>
        <v>69.903225806451616</v>
      </c>
      <c r="P6" s="6">
        <v>1</v>
      </c>
      <c r="Q6" s="6">
        <v>1</v>
      </c>
      <c r="R6" s="7">
        <f t="shared" si="1"/>
        <v>100</v>
      </c>
      <c r="S6" s="6">
        <v>1</v>
      </c>
      <c r="T6" s="6">
        <v>1</v>
      </c>
      <c r="U6" s="7">
        <f t="shared" si="2"/>
        <v>100</v>
      </c>
      <c r="V6" s="6">
        <v>0</v>
      </c>
      <c r="W6" s="7">
        <f t="shared" si="3"/>
        <v>0</v>
      </c>
      <c r="X6" s="7">
        <f t="shared" si="4"/>
        <v>80</v>
      </c>
      <c r="Y6" s="6">
        <v>1</v>
      </c>
      <c r="Z6" s="6">
        <v>0.8</v>
      </c>
      <c r="AA6" s="7">
        <f t="shared" si="5"/>
        <v>90</v>
      </c>
      <c r="AB6" s="6">
        <v>1</v>
      </c>
      <c r="AC6" s="6">
        <v>0.87</v>
      </c>
      <c r="AD6" s="7">
        <f t="shared" si="6"/>
        <v>93.5</v>
      </c>
      <c r="AE6" s="6">
        <v>1</v>
      </c>
      <c r="AF6" s="6">
        <v>0.25</v>
      </c>
      <c r="AG6" s="7">
        <f t="shared" si="7"/>
        <v>62.5</v>
      </c>
      <c r="AH6" s="6">
        <v>0.75</v>
      </c>
      <c r="AI6" s="6">
        <v>0</v>
      </c>
      <c r="AJ6" s="7">
        <f t="shared" si="8"/>
        <v>37.5</v>
      </c>
      <c r="AK6" s="6">
        <v>1</v>
      </c>
      <c r="AL6" s="6">
        <v>1</v>
      </c>
      <c r="AM6" s="7">
        <f t="shared" si="9"/>
        <v>100</v>
      </c>
      <c r="AN6" s="7">
        <f t="shared" si="10"/>
        <v>76.7</v>
      </c>
      <c r="AO6" s="6">
        <v>0.25</v>
      </c>
      <c r="AP6" s="6">
        <v>1</v>
      </c>
      <c r="AQ6" s="6">
        <v>1</v>
      </c>
      <c r="AR6" s="6">
        <v>1</v>
      </c>
      <c r="AS6" s="7">
        <f t="shared" si="11"/>
        <v>81.25</v>
      </c>
      <c r="AT6" s="6">
        <v>0.75</v>
      </c>
      <c r="AU6" s="6">
        <v>0.5</v>
      </c>
      <c r="AV6" s="6">
        <v>0</v>
      </c>
      <c r="AW6" s="6">
        <v>0.6</v>
      </c>
      <c r="AX6" s="7">
        <f t="shared" si="12"/>
        <v>46.25</v>
      </c>
      <c r="AY6" s="6">
        <v>1</v>
      </c>
      <c r="AZ6" s="6">
        <v>0.78</v>
      </c>
      <c r="BA6" s="7">
        <f t="shared" si="13"/>
        <v>89</v>
      </c>
      <c r="BB6" s="6">
        <v>0</v>
      </c>
      <c r="BC6" s="6">
        <v>0.67</v>
      </c>
      <c r="BD6" s="7">
        <f t="shared" si="14"/>
        <v>33.5</v>
      </c>
      <c r="BE6" s="7">
        <f t="shared" si="15"/>
        <v>62.916666666666664</v>
      </c>
      <c r="BF6" s="6">
        <v>0.55000000000000004</v>
      </c>
      <c r="BG6" s="6">
        <v>0.42</v>
      </c>
      <c r="BH6" s="6">
        <v>1</v>
      </c>
      <c r="BI6" s="6">
        <v>0.5</v>
      </c>
      <c r="BJ6" s="7">
        <f t="shared" si="16"/>
        <v>61.749999999999993</v>
      </c>
    </row>
    <row r="7" spans="1:62" s="59" customFormat="1" x14ac:dyDescent="0.25">
      <c r="A7" s="29" t="s">
        <v>580</v>
      </c>
      <c r="B7" s="29" t="s">
        <v>25</v>
      </c>
      <c r="C7" s="29" t="s">
        <v>26</v>
      </c>
      <c r="D7" s="29" t="s">
        <v>581</v>
      </c>
      <c r="E7" s="29" t="s">
        <v>543</v>
      </c>
      <c r="F7" s="29" t="s">
        <v>48</v>
      </c>
      <c r="G7" s="29" t="s">
        <v>223</v>
      </c>
      <c r="H7" s="29" t="s">
        <v>223</v>
      </c>
      <c r="I7" s="29" t="s">
        <v>32</v>
      </c>
      <c r="J7" s="29" t="s">
        <v>571</v>
      </c>
      <c r="K7" s="30">
        <v>45176.415914351855</v>
      </c>
      <c r="L7" s="30">
        <v>45176.505104166667</v>
      </c>
      <c r="M7" s="29" t="s">
        <v>582</v>
      </c>
      <c r="N7" s="6">
        <v>21.26</v>
      </c>
      <c r="O7" s="7">
        <f t="shared" si="0"/>
        <v>68.580645161290334</v>
      </c>
      <c r="P7" s="6">
        <v>1</v>
      </c>
      <c r="Q7" s="6">
        <v>1</v>
      </c>
      <c r="R7" s="7">
        <f t="shared" si="1"/>
        <v>100</v>
      </c>
      <c r="S7" s="6">
        <v>1</v>
      </c>
      <c r="T7" s="6">
        <v>0.5</v>
      </c>
      <c r="U7" s="7">
        <f t="shared" si="2"/>
        <v>75</v>
      </c>
      <c r="V7" s="6">
        <v>1</v>
      </c>
      <c r="W7" s="7">
        <f t="shared" si="3"/>
        <v>100</v>
      </c>
      <c r="X7" s="7">
        <f t="shared" si="4"/>
        <v>90</v>
      </c>
      <c r="Y7" s="6">
        <v>0.8</v>
      </c>
      <c r="Z7" s="6">
        <v>0.8</v>
      </c>
      <c r="AA7" s="7">
        <f t="shared" si="5"/>
        <v>80</v>
      </c>
      <c r="AB7" s="6">
        <v>0.8</v>
      </c>
      <c r="AC7" s="6">
        <v>0.6</v>
      </c>
      <c r="AD7" s="7">
        <f t="shared" si="6"/>
        <v>70</v>
      </c>
      <c r="AE7" s="6">
        <v>0.5</v>
      </c>
      <c r="AF7" s="6">
        <v>0.14000000000000001</v>
      </c>
      <c r="AG7" s="7">
        <f t="shared" si="7"/>
        <v>32</v>
      </c>
      <c r="AH7" s="6">
        <v>1</v>
      </c>
      <c r="AI7" s="6">
        <v>0.13</v>
      </c>
      <c r="AJ7" s="7">
        <f t="shared" si="8"/>
        <v>56.499999999999993</v>
      </c>
      <c r="AK7" s="6">
        <v>0.6</v>
      </c>
      <c r="AL7" s="6">
        <v>1</v>
      </c>
      <c r="AM7" s="7">
        <f t="shared" si="9"/>
        <v>80</v>
      </c>
      <c r="AN7" s="7">
        <f t="shared" si="10"/>
        <v>63.7</v>
      </c>
      <c r="AO7" s="6">
        <v>0.8</v>
      </c>
      <c r="AP7" s="6">
        <v>1</v>
      </c>
      <c r="AQ7" s="6">
        <v>0.88</v>
      </c>
      <c r="AR7" s="6">
        <v>0.75</v>
      </c>
      <c r="AS7" s="7">
        <f t="shared" si="11"/>
        <v>85.75</v>
      </c>
      <c r="AT7" s="6">
        <v>0.5</v>
      </c>
      <c r="AU7" s="6">
        <v>1</v>
      </c>
      <c r="AV7" s="6">
        <v>0.75</v>
      </c>
      <c r="AW7" s="6">
        <v>1</v>
      </c>
      <c r="AX7" s="7">
        <f t="shared" si="12"/>
        <v>81.25</v>
      </c>
      <c r="AY7" s="6">
        <v>0.78</v>
      </c>
      <c r="AZ7" s="6">
        <v>0.76</v>
      </c>
      <c r="BA7" s="7">
        <f t="shared" si="13"/>
        <v>77</v>
      </c>
      <c r="BB7" s="6">
        <v>0</v>
      </c>
      <c r="BC7" s="6">
        <v>0.33</v>
      </c>
      <c r="BD7" s="7">
        <f t="shared" si="14"/>
        <v>16.5</v>
      </c>
      <c r="BE7" s="7">
        <f t="shared" si="15"/>
        <v>71.25</v>
      </c>
      <c r="BF7" s="6">
        <v>0.5</v>
      </c>
      <c r="BG7" s="6">
        <v>0.5</v>
      </c>
      <c r="BH7" s="6">
        <v>0.28999999999999998</v>
      </c>
      <c r="BI7" s="6">
        <v>0.56000000000000005</v>
      </c>
      <c r="BJ7" s="7">
        <f t="shared" si="16"/>
        <v>46.25</v>
      </c>
    </row>
    <row r="8" spans="1:62" s="59" customFormat="1" x14ac:dyDescent="0.25">
      <c r="A8" s="29" t="s">
        <v>583</v>
      </c>
      <c r="B8" s="29" t="s">
        <v>25</v>
      </c>
      <c r="C8" s="29" t="s">
        <v>26</v>
      </c>
      <c r="D8" s="29" t="s">
        <v>584</v>
      </c>
      <c r="E8" s="29" t="s">
        <v>543</v>
      </c>
      <c r="F8" s="29" t="s">
        <v>164</v>
      </c>
      <c r="G8" s="29" t="s">
        <v>585</v>
      </c>
      <c r="H8" s="29" t="s">
        <v>585</v>
      </c>
      <c r="I8" s="29"/>
      <c r="J8" s="29" t="s">
        <v>571</v>
      </c>
      <c r="K8" s="30" t="s">
        <v>586</v>
      </c>
      <c r="L8" s="30" t="s">
        <v>472</v>
      </c>
      <c r="M8" s="30" t="s">
        <v>428</v>
      </c>
      <c r="N8" s="60">
        <v>12.48</v>
      </c>
      <c r="O8" s="7">
        <f t="shared" si="0"/>
        <v>40.258064516129032</v>
      </c>
      <c r="P8" s="60">
        <v>0.67</v>
      </c>
      <c r="Q8" s="60">
        <v>1</v>
      </c>
      <c r="R8" s="7">
        <f t="shared" si="1"/>
        <v>83.5</v>
      </c>
      <c r="S8" s="60">
        <v>0.25</v>
      </c>
      <c r="T8" s="60">
        <v>0</v>
      </c>
      <c r="U8" s="7">
        <f t="shared" si="2"/>
        <v>12.5</v>
      </c>
      <c r="V8" s="60">
        <v>1</v>
      </c>
      <c r="W8" s="7">
        <f t="shared" si="3"/>
        <v>100</v>
      </c>
      <c r="X8" s="7">
        <f t="shared" si="4"/>
        <v>58.4</v>
      </c>
      <c r="Y8" s="60">
        <v>0.63</v>
      </c>
      <c r="Z8" s="60">
        <v>0.8</v>
      </c>
      <c r="AA8" s="7">
        <f t="shared" si="5"/>
        <v>71.500000000000014</v>
      </c>
      <c r="AB8" s="60">
        <v>0.87</v>
      </c>
      <c r="AC8" s="60">
        <v>0.4</v>
      </c>
      <c r="AD8" s="7">
        <f t="shared" si="6"/>
        <v>63.5</v>
      </c>
      <c r="AE8" s="60">
        <v>0.38</v>
      </c>
      <c r="AF8" s="60">
        <v>0.67</v>
      </c>
      <c r="AG8" s="7">
        <f t="shared" si="7"/>
        <v>52.5</v>
      </c>
      <c r="AH8" s="60">
        <v>0.6</v>
      </c>
      <c r="AI8" s="60">
        <v>1</v>
      </c>
      <c r="AJ8" s="7">
        <f t="shared" si="8"/>
        <v>80</v>
      </c>
      <c r="AK8" s="60">
        <v>1</v>
      </c>
      <c r="AL8" s="60">
        <v>0.5</v>
      </c>
      <c r="AM8" s="7">
        <f t="shared" si="9"/>
        <v>75</v>
      </c>
      <c r="AN8" s="7">
        <f t="shared" si="10"/>
        <v>68.5</v>
      </c>
      <c r="AO8" s="60">
        <v>0.5</v>
      </c>
      <c r="AP8" s="60">
        <v>0.6</v>
      </c>
      <c r="AQ8" s="60">
        <v>1</v>
      </c>
      <c r="AR8" s="60">
        <v>0.13</v>
      </c>
      <c r="AS8" s="7">
        <f t="shared" si="11"/>
        <v>55.75</v>
      </c>
      <c r="AT8" s="60">
        <v>0.5</v>
      </c>
      <c r="AU8" s="60" t="s">
        <v>45</v>
      </c>
      <c r="AV8" s="60" t="s">
        <v>45</v>
      </c>
      <c r="AW8" s="60" t="s">
        <v>45</v>
      </c>
      <c r="AX8" s="7">
        <f t="shared" si="12"/>
        <v>50</v>
      </c>
      <c r="AY8" s="60" t="s">
        <v>45</v>
      </c>
      <c r="AZ8" s="60" t="s">
        <v>45</v>
      </c>
      <c r="BA8" s="7">
        <v>0</v>
      </c>
      <c r="BB8" s="60" t="s">
        <v>45</v>
      </c>
      <c r="BC8" s="60" t="s">
        <v>45</v>
      </c>
      <c r="BD8" s="7">
        <v>0</v>
      </c>
      <c r="BE8" s="7">
        <f t="shared" si="15"/>
        <v>54.6</v>
      </c>
      <c r="BF8" s="60" t="s">
        <v>45</v>
      </c>
      <c r="BG8" s="60" t="s">
        <v>45</v>
      </c>
      <c r="BH8" s="60" t="s">
        <v>45</v>
      </c>
      <c r="BI8" s="60" t="s">
        <v>45</v>
      </c>
      <c r="BJ8" s="7">
        <v>0</v>
      </c>
    </row>
    <row r="9" spans="1:62" s="59" customFormat="1" x14ac:dyDescent="0.25">
      <c r="A9" s="29" t="s">
        <v>587</v>
      </c>
      <c r="B9" s="29" t="s">
        <v>25</v>
      </c>
      <c r="C9" s="29" t="s">
        <v>26</v>
      </c>
      <c r="D9" s="29" t="s">
        <v>588</v>
      </c>
      <c r="E9" s="29" t="s">
        <v>543</v>
      </c>
      <c r="F9" s="29" t="s">
        <v>29</v>
      </c>
      <c r="G9" s="29" t="s">
        <v>589</v>
      </c>
      <c r="H9" s="29" t="s">
        <v>589</v>
      </c>
      <c r="I9" s="29"/>
      <c r="J9" s="29" t="s">
        <v>571</v>
      </c>
      <c r="K9" s="30" t="s">
        <v>590</v>
      </c>
      <c r="L9" s="30" t="s">
        <v>591</v>
      </c>
      <c r="M9" s="30" t="s">
        <v>592</v>
      </c>
      <c r="N9" s="60">
        <v>21.46</v>
      </c>
      <c r="O9" s="7">
        <f t="shared" si="0"/>
        <v>69.225806451612897</v>
      </c>
      <c r="P9" s="60">
        <v>1</v>
      </c>
      <c r="Q9" s="60">
        <v>1</v>
      </c>
      <c r="R9" s="7">
        <f t="shared" si="1"/>
        <v>100</v>
      </c>
      <c r="S9" s="60">
        <v>1</v>
      </c>
      <c r="T9" s="60">
        <v>1</v>
      </c>
      <c r="U9" s="7">
        <f t="shared" si="2"/>
        <v>100</v>
      </c>
      <c r="V9" s="60">
        <v>1</v>
      </c>
      <c r="W9" s="7">
        <f t="shared" si="3"/>
        <v>100</v>
      </c>
      <c r="X9" s="7">
        <f t="shared" si="4"/>
        <v>100</v>
      </c>
      <c r="Y9" s="60">
        <v>1</v>
      </c>
      <c r="Z9" s="60">
        <v>0.8</v>
      </c>
      <c r="AA9" s="7">
        <f t="shared" si="5"/>
        <v>90</v>
      </c>
      <c r="AB9" s="60">
        <v>1</v>
      </c>
      <c r="AC9" s="60">
        <v>1</v>
      </c>
      <c r="AD9" s="7">
        <f t="shared" si="6"/>
        <v>100</v>
      </c>
      <c r="AE9" s="60">
        <v>0.25</v>
      </c>
      <c r="AF9" s="60">
        <v>0.33</v>
      </c>
      <c r="AG9" s="7">
        <f t="shared" si="7"/>
        <v>29.000000000000004</v>
      </c>
      <c r="AH9" s="60">
        <v>0.25</v>
      </c>
      <c r="AI9" s="60">
        <v>0.2</v>
      </c>
      <c r="AJ9" s="7">
        <f t="shared" si="8"/>
        <v>22.5</v>
      </c>
      <c r="AK9" s="60">
        <v>1</v>
      </c>
      <c r="AL9" s="60">
        <v>0.75</v>
      </c>
      <c r="AM9" s="7">
        <f t="shared" si="9"/>
        <v>87.5</v>
      </c>
      <c r="AN9" s="7">
        <f t="shared" si="10"/>
        <v>65.8</v>
      </c>
      <c r="AO9" s="60">
        <v>0.25</v>
      </c>
      <c r="AP9" s="60">
        <v>0.75</v>
      </c>
      <c r="AQ9" s="60">
        <v>0.8</v>
      </c>
      <c r="AR9" s="60">
        <v>0.8</v>
      </c>
      <c r="AS9" s="7">
        <f t="shared" si="11"/>
        <v>65</v>
      </c>
      <c r="AT9" s="60">
        <v>1</v>
      </c>
      <c r="AU9" s="60">
        <v>0.75</v>
      </c>
      <c r="AV9" s="60">
        <v>0.67</v>
      </c>
      <c r="AW9" s="60">
        <v>0.25</v>
      </c>
      <c r="AX9" s="7">
        <f t="shared" si="12"/>
        <v>66.75</v>
      </c>
      <c r="AY9" s="60">
        <v>0.67</v>
      </c>
      <c r="AZ9" s="60">
        <v>0.67</v>
      </c>
      <c r="BA9" s="7">
        <f t="shared" ref="BA9:BA29" si="17">AVERAGE(AY9:AZ9)*100</f>
        <v>67</v>
      </c>
      <c r="BB9" s="60">
        <v>1</v>
      </c>
      <c r="BC9" s="60">
        <v>0.63</v>
      </c>
      <c r="BD9" s="7">
        <f t="shared" ref="BD9:BD29" si="18">AVERAGE(BB9:BC9)*100</f>
        <v>81.5</v>
      </c>
      <c r="BE9" s="7">
        <f t="shared" si="15"/>
        <v>68.666666666666671</v>
      </c>
      <c r="BF9" s="60">
        <v>0.5</v>
      </c>
      <c r="BG9" s="60">
        <v>0.5</v>
      </c>
      <c r="BH9" s="60">
        <v>0.43</v>
      </c>
      <c r="BI9" s="60">
        <v>0.22</v>
      </c>
      <c r="BJ9" s="7">
        <f t="shared" ref="BJ9:BJ29" si="19">AVERAGE(BF9:BI9)*100</f>
        <v>41.25</v>
      </c>
    </row>
    <row r="10" spans="1:62" s="59" customFormat="1" x14ac:dyDescent="0.25">
      <c r="A10" s="29" t="s">
        <v>593</v>
      </c>
      <c r="B10" s="29" t="s">
        <v>25</v>
      </c>
      <c r="C10" s="29" t="s">
        <v>26</v>
      </c>
      <c r="D10" s="29" t="s">
        <v>594</v>
      </c>
      <c r="E10" s="29" t="s">
        <v>543</v>
      </c>
      <c r="F10" s="29" t="s">
        <v>29</v>
      </c>
      <c r="G10" s="29" t="s">
        <v>208</v>
      </c>
      <c r="H10" s="29" t="s">
        <v>208</v>
      </c>
      <c r="I10" s="29"/>
      <c r="J10" s="29" t="s">
        <v>571</v>
      </c>
      <c r="K10" s="30" t="s">
        <v>595</v>
      </c>
      <c r="L10" s="30" t="s">
        <v>596</v>
      </c>
      <c r="M10" s="30" t="s">
        <v>597</v>
      </c>
      <c r="N10" s="60">
        <v>14.24</v>
      </c>
      <c r="O10" s="7">
        <f t="shared" si="0"/>
        <v>45.935483870967744</v>
      </c>
      <c r="P10" s="60">
        <v>0.14000000000000001</v>
      </c>
      <c r="Q10" s="60">
        <v>1</v>
      </c>
      <c r="R10" s="7">
        <f t="shared" si="1"/>
        <v>57.000000000000007</v>
      </c>
      <c r="S10" s="60">
        <v>0</v>
      </c>
      <c r="T10" s="60">
        <v>1</v>
      </c>
      <c r="U10" s="7">
        <f t="shared" si="2"/>
        <v>50</v>
      </c>
      <c r="V10" s="60">
        <v>0.83</v>
      </c>
      <c r="W10" s="7">
        <f t="shared" si="3"/>
        <v>83</v>
      </c>
      <c r="X10" s="7">
        <f t="shared" si="4"/>
        <v>59.400000000000006</v>
      </c>
      <c r="Y10" s="60">
        <v>0.63</v>
      </c>
      <c r="Z10" s="60">
        <v>0.2</v>
      </c>
      <c r="AA10" s="7">
        <f t="shared" si="5"/>
        <v>41.5</v>
      </c>
      <c r="AB10" s="60">
        <v>0.3</v>
      </c>
      <c r="AC10" s="60">
        <v>0.87</v>
      </c>
      <c r="AD10" s="7">
        <f t="shared" si="6"/>
        <v>58.5</v>
      </c>
      <c r="AE10" s="60">
        <v>0</v>
      </c>
      <c r="AF10" s="60">
        <v>0.38</v>
      </c>
      <c r="AG10" s="7">
        <f t="shared" si="7"/>
        <v>19</v>
      </c>
      <c r="AH10" s="60">
        <v>0.5</v>
      </c>
      <c r="AI10" s="60">
        <v>0.63</v>
      </c>
      <c r="AJ10" s="7">
        <f t="shared" si="8"/>
        <v>56.499999999999993</v>
      </c>
      <c r="AK10" s="60">
        <v>1</v>
      </c>
      <c r="AL10" s="60">
        <v>1</v>
      </c>
      <c r="AM10" s="7">
        <f t="shared" si="9"/>
        <v>100</v>
      </c>
      <c r="AN10" s="7">
        <f t="shared" si="10"/>
        <v>55.099999999999994</v>
      </c>
      <c r="AO10" s="60">
        <v>0.6</v>
      </c>
      <c r="AP10" s="60">
        <v>0</v>
      </c>
      <c r="AQ10" s="60">
        <v>0.25</v>
      </c>
      <c r="AR10" s="60">
        <v>0.5</v>
      </c>
      <c r="AS10" s="7">
        <f t="shared" si="11"/>
        <v>33.75</v>
      </c>
      <c r="AT10" s="60">
        <v>0</v>
      </c>
      <c r="AU10" s="60">
        <v>0.33</v>
      </c>
      <c r="AV10" s="60">
        <v>0.25</v>
      </c>
      <c r="AW10" s="60">
        <v>0</v>
      </c>
      <c r="AX10" s="7">
        <f t="shared" si="12"/>
        <v>14.500000000000002</v>
      </c>
      <c r="AY10" s="60">
        <v>0.94</v>
      </c>
      <c r="AZ10" s="60">
        <v>0.44</v>
      </c>
      <c r="BA10" s="7">
        <f t="shared" si="17"/>
        <v>69</v>
      </c>
      <c r="BB10" s="60">
        <v>1</v>
      </c>
      <c r="BC10" s="60">
        <v>0</v>
      </c>
      <c r="BD10" s="7">
        <f t="shared" si="18"/>
        <v>50</v>
      </c>
      <c r="BE10" s="7">
        <f t="shared" si="15"/>
        <v>35.916666666666671</v>
      </c>
      <c r="BF10" s="60">
        <v>0.5</v>
      </c>
      <c r="BG10" s="60">
        <v>0.5</v>
      </c>
      <c r="BH10" s="60">
        <v>0.27</v>
      </c>
      <c r="BI10" s="60">
        <v>0.18</v>
      </c>
      <c r="BJ10" s="7">
        <f t="shared" si="19"/>
        <v>36.25</v>
      </c>
    </row>
    <row r="11" spans="1:62" s="59" customFormat="1" x14ac:dyDescent="0.25">
      <c r="A11" s="29" t="s">
        <v>598</v>
      </c>
      <c r="B11" s="29" t="s">
        <v>25</v>
      </c>
      <c r="C11" s="29" t="s">
        <v>26</v>
      </c>
      <c r="D11" s="29" t="s">
        <v>581</v>
      </c>
      <c r="E11" s="29" t="s">
        <v>543</v>
      </c>
      <c r="F11" s="29" t="s">
        <v>29</v>
      </c>
      <c r="G11" s="29" t="s">
        <v>559</v>
      </c>
      <c r="H11" s="29" t="s">
        <v>559</v>
      </c>
      <c r="I11" s="29" t="s">
        <v>32</v>
      </c>
      <c r="J11" s="29" t="s">
        <v>571</v>
      </c>
      <c r="K11" s="30">
        <v>45177.674293981479</v>
      </c>
      <c r="L11" s="30">
        <v>45177.90896990741</v>
      </c>
      <c r="M11" s="29" t="s">
        <v>599</v>
      </c>
      <c r="N11" s="6">
        <v>21.13</v>
      </c>
      <c r="O11" s="7">
        <f t="shared" si="0"/>
        <v>68.161290322580641</v>
      </c>
      <c r="P11" s="6">
        <v>0.43</v>
      </c>
      <c r="Q11" s="6">
        <v>1</v>
      </c>
      <c r="R11" s="7">
        <f t="shared" si="1"/>
        <v>71.5</v>
      </c>
      <c r="S11" s="6">
        <v>1</v>
      </c>
      <c r="T11" s="6">
        <v>0.56999999999999995</v>
      </c>
      <c r="U11" s="7">
        <f t="shared" si="2"/>
        <v>78.499999999999986</v>
      </c>
      <c r="V11" s="6">
        <v>0</v>
      </c>
      <c r="W11" s="7">
        <f t="shared" si="3"/>
        <v>0</v>
      </c>
      <c r="X11" s="7">
        <f t="shared" si="4"/>
        <v>59.999999999999986</v>
      </c>
      <c r="Y11" s="6">
        <v>0.8</v>
      </c>
      <c r="Z11" s="6">
        <v>0.88</v>
      </c>
      <c r="AA11" s="7">
        <f t="shared" si="5"/>
        <v>84.000000000000014</v>
      </c>
      <c r="AB11" s="6">
        <v>1</v>
      </c>
      <c r="AC11" s="6">
        <v>0.8</v>
      </c>
      <c r="AD11" s="7">
        <f t="shared" si="6"/>
        <v>90</v>
      </c>
      <c r="AE11" s="6">
        <v>1</v>
      </c>
      <c r="AF11" s="6">
        <v>0.25</v>
      </c>
      <c r="AG11" s="7">
        <f t="shared" si="7"/>
        <v>62.5</v>
      </c>
      <c r="AH11" s="6">
        <v>0.5</v>
      </c>
      <c r="AI11" s="6">
        <v>0.25</v>
      </c>
      <c r="AJ11" s="7">
        <f t="shared" si="8"/>
        <v>37.5</v>
      </c>
      <c r="AK11" s="6">
        <v>1</v>
      </c>
      <c r="AL11" s="6">
        <v>1</v>
      </c>
      <c r="AM11" s="7">
        <f t="shared" si="9"/>
        <v>100</v>
      </c>
      <c r="AN11" s="7">
        <f t="shared" si="10"/>
        <v>74.8</v>
      </c>
      <c r="AO11" s="6">
        <v>0.8</v>
      </c>
      <c r="AP11" s="6">
        <v>1</v>
      </c>
      <c r="AQ11" s="6">
        <v>0.33</v>
      </c>
      <c r="AR11" s="6">
        <v>0.25</v>
      </c>
      <c r="AS11" s="7">
        <f t="shared" si="11"/>
        <v>59.5</v>
      </c>
      <c r="AT11" s="6">
        <v>1</v>
      </c>
      <c r="AU11" s="6">
        <v>1</v>
      </c>
      <c r="AV11" s="6">
        <v>0.9</v>
      </c>
      <c r="AW11" s="6">
        <v>0.5</v>
      </c>
      <c r="AX11" s="7">
        <f t="shared" si="12"/>
        <v>85</v>
      </c>
      <c r="AY11" s="6">
        <v>0.71</v>
      </c>
      <c r="AZ11" s="6">
        <v>0.56000000000000005</v>
      </c>
      <c r="BA11" s="7">
        <f t="shared" si="17"/>
        <v>63.5</v>
      </c>
      <c r="BB11" s="6">
        <v>1</v>
      </c>
      <c r="BC11" s="6">
        <v>0.25</v>
      </c>
      <c r="BD11" s="7">
        <f t="shared" si="18"/>
        <v>62.5</v>
      </c>
      <c r="BE11" s="7">
        <f t="shared" si="15"/>
        <v>69.166666666666671</v>
      </c>
      <c r="BF11" s="6">
        <v>0.5</v>
      </c>
      <c r="BG11" s="6">
        <v>0.43</v>
      </c>
      <c r="BH11" s="6">
        <v>0.43</v>
      </c>
      <c r="BI11" s="6">
        <v>1</v>
      </c>
      <c r="BJ11" s="7">
        <f t="shared" si="19"/>
        <v>59</v>
      </c>
    </row>
    <row r="12" spans="1:62" s="59" customFormat="1" x14ac:dyDescent="0.25">
      <c r="A12" s="29" t="s">
        <v>600</v>
      </c>
      <c r="B12" s="29" t="s">
        <v>25</v>
      </c>
      <c r="C12" s="29" t="s">
        <v>26</v>
      </c>
      <c r="D12" s="29" t="s">
        <v>143</v>
      </c>
      <c r="E12" s="29" t="s">
        <v>543</v>
      </c>
      <c r="F12" s="29" t="s">
        <v>164</v>
      </c>
      <c r="G12" s="29" t="s">
        <v>601</v>
      </c>
      <c r="H12" s="29" t="s">
        <v>601</v>
      </c>
      <c r="I12" s="29"/>
      <c r="J12" s="29" t="s">
        <v>571</v>
      </c>
      <c r="K12" s="30" t="s">
        <v>595</v>
      </c>
      <c r="L12" s="30" t="s">
        <v>602</v>
      </c>
      <c r="M12" s="30" t="s">
        <v>603</v>
      </c>
      <c r="N12" s="60">
        <v>24.94</v>
      </c>
      <c r="O12" s="7">
        <f t="shared" si="0"/>
        <v>80.451612903225808</v>
      </c>
      <c r="P12" s="60">
        <v>1</v>
      </c>
      <c r="Q12" s="60">
        <v>1</v>
      </c>
      <c r="R12" s="7">
        <f t="shared" si="1"/>
        <v>100</v>
      </c>
      <c r="S12" s="60">
        <v>1</v>
      </c>
      <c r="T12" s="60">
        <v>0</v>
      </c>
      <c r="U12" s="7">
        <f t="shared" si="2"/>
        <v>50</v>
      </c>
      <c r="V12" s="60">
        <v>1</v>
      </c>
      <c r="W12" s="7">
        <f t="shared" si="3"/>
        <v>100</v>
      </c>
      <c r="X12" s="7">
        <f t="shared" si="4"/>
        <v>80</v>
      </c>
      <c r="Y12" s="60">
        <v>0.88</v>
      </c>
      <c r="Z12" s="60">
        <v>1</v>
      </c>
      <c r="AA12" s="7">
        <f t="shared" si="5"/>
        <v>94</v>
      </c>
      <c r="AB12" s="60">
        <v>1</v>
      </c>
      <c r="AC12" s="60">
        <v>0.8</v>
      </c>
      <c r="AD12" s="7">
        <f t="shared" si="6"/>
        <v>90</v>
      </c>
      <c r="AE12" s="60">
        <v>0.25</v>
      </c>
      <c r="AF12" s="60">
        <v>0.42</v>
      </c>
      <c r="AG12" s="7">
        <f t="shared" si="7"/>
        <v>33.5</v>
      </c>
      <c r="AH12" s="60">
        <v>1</v>
      </c>
      <c r="AI12" s="60">
        <v>0.75</v>
      </c>
      <c r="AJ12" s="7">
        <f t="shared" si="8"/>
        <v>87.5</v>
      </c>
      <c r="AK12" s="60">
        <v>1</v>
      </c>
      <c r="AL12" s="60">
        <v>1</v>
      </c>
      <c r="AM12" s="7">
        <f t="shared" si="9"/>
        <v>100</v>
      </c>
      <c r="AN12" s="7">
        <f t="shared" si="10"/>
        <v>81</v>
      </c>
      <c r="AO12" s="60">
        <v>1</v>
      </c>
      <c r="AP12" s="60">
        <v>1</v>
      </c>
      <c r="AQ12" s="60">
        <v>1</v>
      </c>
      <c r="AR12" s="60">
        <v>0.75</v>
      </c>
      <c r="AS12" s="7">
        <f t="shared" si="11"/>
        <v>93.75</v>
      </c>
      <c r="AT12" s="60">
        <v>0.7</v>
      </c>
      <c r="AU12" s="60">
        <v>1</v>
      </c>
      <c r="AV12" s="60">
        <v>1</v>
      </c>
      <c r="AW12" s="60">
        <v>0.25</v>
      </c>
      <c r="AX12" s="7">
        <f t="shared" si="12"/>
        <v>73.75</v>
      </c>
      <c r="AY12" s="60">
        <v>0.61</v>
      </c>
      <c r="AZ12" s="60">
        <v>0.89</v>
      </c>
      <c r="BA12" s="7">
        <f t="shared" si="17"/>
        <v>75</v>
      </c>
      <c r="BB12" s="60">
        <v>1</v>
      </c>
      <c r="BC12" s="60">
        <v>1</v>
      </c>
      <c r="BD12" s="7">
        <f t="shared" si="18"/>
        <v>100</v>
      </c>
      <c r="BE12" s="7">
        <f t="shared" si="15"/>
        <v>85.000000000000014</v>
      </c>
      <c r="BF12" s="60">
        <v>0.73</v>
      </c>
      <c r="BG12" s="60">
        <v>1</v>
      </c>
      <c r="BH12" s="60">
        <v>0.42</v>
      </c>
      <c r="BI12" s="60">
        <v>0.5</v>
      </c>
      <c r="BJ12" s="7">
        <f t="shared" si="19"/>
        <v>66.25</v>
      </c>
    </row>
    <row r="13" spans="1:62" s="59" customFormat="1" x14ac:dyDescent="0.25">
      <c r="A13" s="29" t="s">
        <v>604</v>
      </c>
      <c r="B13" s="29" t="s">
        <v>25</v>
      </c>
      <c r="C13" s="29" t="s">
        <v>26</v>
      </c>
      <c r="D13" s="29" t="s">
        <v>88</v>
      </c>
      <c r="E13" s="29" t="s">
        <v>543</v>
      </c>
      <c r="F13" s="29" t="s">
        <v>29</v>
      </c>
      <c r="G13" s="29" t="s">
        <v>59</v>
      </c>
      <c r="H13" s="33"/>
      <c r="I13" s="29" t="s">
        <v>32</v>
      </c>
      <c r="J13" s="29" t="s">
        <v>571</v>
      </c>
      <c r="K13" s="30">
        <v>45176.847546296296</v>
      </c>
      <c r="L13" s="30">
        <v>45176.95449074074</v>
      </c>
      <c r="M13" s="29" t="s">
        <v>605</v>
      </c>
      <c r="N13" s="6">
        <v>22.26</v>
      </c>
      <c r="O13" s="7">
        <f t="shared" si="0"/>
        <v>71.806451612903231</v>
      </c>
      <c r="P13" s="6">
        <v>0.71</v>
      </c>
      <c r="Q13" s="6">
        <v>0.67</v>
      </c>
      <c r="R13" s="7">
        <f t="shared" si="1"/>
        <v>69</v>
      </c>
      <c r="S13" s="6">
        <v>1</v>
      </c>
      <c r="T13" s="6">
        <v>1</v>
      </c>
      <c r="U13" s="7">
        <f t="shared" si="2"/>
        <v>100</v>
      </c>
      <c r="V13" s="6">
        <v>0.67</v>
      </c>
      <c r="W13" s="7">
        <f t="shared" si="3"/>
        <v>67</v>
      </c>
      <c r="X13" s="7">
        <f t="shared" si="4"/>
        <v>81</v>
      </c>
      <c r="Y13" s="6">
        <v>0.7</v>
      </c>
      <c r="Z13" s="6">
        <v>0.8</v>
      </c>
      <c r="AA13" s="7">
        <f t="shared" si="5"/>
        <v>75</v>
      </c>
      <c r="AB13" s="6">
        <v>1</v>
      </c>
      <c r="AC13" s="6">
        <v>1</v>
      </c>
      <c r="AD13" s="7">
        <f t="shared" si="6"/>
        <v>100</v>
      </c>
      <c r="AE13" s="6">
        <v>1</v>
      </c>
      <c r="AF13" s="6">
        <v>0.5</v>
      </c>
      <c r="AG13" s="7">
        <f t="shared" si="7"/>
        <v>75</v>
      </c>
      <c r="AH13" s="6">
        <v>1</v>
      </c>
      <c r="AI13" s="6">
        <v>0</v>
      </c>
      <c r="AJ13" s="7">
        <f t="shared" si="8"/>
        <v>50</v>
      </c>
      <c r="AK13" s="6">
        <v>1</v>
      </c>
      <c r="AL13" s="6">
        <v>1</v>
      </c>
      <c r="AM13" s="7">
        <f t="shared" si="9"/>
        <v>100</v>
      </c>
      <c r="AN13" s="7">
        <f t="shared" si="10"/>
        <v>80</v>
      </c>
      <c r="AO13" s="6">
        <v>0.5</v>
      </c>
      <c r="AP13" s="6">
        <v>1</v>
      </c>
      <c r="AQ13" s="6">
        <v>1</v>
      </c>
      <c r="AR13" s="6">
        <v>0.88</v>
      </c>
      <c r="AS13" s="7">
        <f t="shared" si="11"/>
        <v>84.5</v>
      </c>
      <c r="AT13" s="6">
        <v>0.75</v>
      </c>
      <c r="AU13" s="6">
        <v>0.9</v>
      </c>
      <c r="AV13" s="6">
        <v>0</v>
      </c>
      <c r="AW13" s="6">
        <v>1</v>
      </c>
      <c r="AX13" s="7">
        <f t="shared" si="12"/>
        <v>66.25</v>
      </c>
      <c r="AY13" s="6">
        <v>0.67</v>
      </c>
      <c r="AZ13" s="6">
        <v>0.59</v>
      </c>
      <c r="BA13" s="7">
        <f t="shared" si="17"/>
        <v>63</v>
      </c>
      <c r="BB13" s="6">
        <v>0.5</v>
      </c>
      <c r="BC13" s="6">
        <v>0.33</v>
      </c>
      <c r="BD13" s="7">
        <f t="shared" si="18"/>
        <v>41.5</v>
      </c>
      <c r="BE13" s="7">
        <f t="shared" si="15"/>
        <v>67.666666666666657</v>
      </c>
      <c r="BF13" s="6">
        <v>0.43</v>
      </c>
      <c r="BG13" s="6">
        <v>0.5</v>
      </c>
      <c r="BH13" s="6">
        <v>0.33</v>
      </c>
      <c r="BI13" s="6">
        <v>0.83</v>
      </c>
      <c r="BJ13" s="7">
        <f t="shared" si="19"/>
        <v>52.25</v>
      </c>
    </row>
    <row r="14" spans="1:62" s="59" customFormat="1" x14ac:dyDescent="0.25">
      <c r="A14" s="29" t="s">
        <v>606</v>
      </c>
      <c r="B14" s="29" t="s">
        <v>25</v>
      </c>
      <c r="C14" s="29" t="s">
        <v>26</v>
      </c>
      <c r="D14" s="29" t="s">
        <v>607</v>
      </c>
      <c r="E14" s="29" t="s">
        <v>543</v>
      </c>
      <c r="F14" s="29" t="s">
        <v>48</v>
      </c>
      <c r="G14" s="29" t="s">
        <v>141</v>
      </c>
      <c r="H14" s="29" t="s">
        <v>144</v>
      </c>
      <c r="I14" s="29" t="s">
        <v>32</v>
      </c>
      <c r="J14" s="29" t="s">
        <v>571</v>
      </c>
      <c r="K14" s="30">
        <v>45177.906527777777</v>
      </c>
      <c r="L14" s="30">
        <v>45177.994537037041</v>
      </c>
      <c r="M14" s="29" t="s">
        <v>608</v>
      </c>
      <c r="N14" s="6">
        <v>22.77</v>
      </c>
      <c r="O14" s="7">
        <f t="shared" si="0"/>
        <v>73.451612903225808</v>
      </c>
      <c r="P14" s="6">
        <v>0.71</v>
      </c>
      <c r="Q14" s="6">
        <v>0.67</v>
      </c>
      <c r="R14" s="7">
        <f t="shared" si="1"/>
        <v>69</v>
      </c>
      <c r="S14" s="6">
        <v>0.2</v>
      </c>
      <c r="T14" s="6">
        <v>0.56999999999999995</v>
      </c>
      <c r="U14" s="7">
        <f t="shared" si="2"/>
        <v>38.5</v>
      </c>
      <c r="V14" s="6">
        <v>1</v>
      </c>
      <c r="W14" s="7">
        <f t="shared" si="3"/>
        <v>100</v>
      </c>
      <c r="X14" s="7">
        <f t="shared" si="4"/>
        <v>63</v>
      </c>
      <c r="Y14" s="6">
        <v>0.9</v>
      </c>
      <c r="Z14" s="6">
        <v>0.9</v>
      </c>
      <c r="AA14" s="7">
        <f t="shared" si="5"/>
        <v>90</v>
      </c>
      <c r="AB14" s="6">
        <v>1</v>
      </c>
      <c r="AC14" s="6">
        <v>1</v>
      </c>
      <c r="AD14" s="7">
        <f t="shared" si="6"/>
        <v>100</v>
      </c>
      <c r="AE14" s="6">
        <v>1</v>
      </c>
      <c r="AF14" s="6">
        <v>0.5</v>
      </c>
      <c r="AG14" s="7">
        <f t="shared" si="7"/>
        <v>75</v>
      </c>
      <c r="AH14" s="6">
        <v>1</v>
      </c>
      <c r="AI14" s="6">
        <v>0.6</v>
      </c>
      <c r="AJ14" s="7">
        <f t="shared" si="8"/>
        <v>80</v>
      </c>
      <c r="AK14" s="6">
        <v>1</v>
      </c>
      <c r="AL14" s="6">
        <v>1</v>
      </c>
      <c r="AM14" s="7">
        <f t="shared" si="9"/>
        <v>100</v>
      </c>
      <c r="AN14" s="7">
        <f t="shared" si="10"/>
        <v>88.999999999999986</v>
      </c>
      <c r="AO14" s="6">
        <v>0.8</v>
      </c>
      <c r="AP14" s="6">
        <v>0.8</v>
      </c>
      <c r="AQ14" s="6">
        <v>0.33</v>
      </c>
      <c r="AR14" s="6">
        <v>1</v>
      </c>
      <c r="AS14" s="7">
        <f t="shared" si="11"/>
        <v>73.25</v>
      </c>
      <c r="AT14" s="6">
        <v>1</v>
      </c>
      <c r="AU14" s="6">
        <v>0.25</v>
      </c>
      <c r="AV14" s="6">
        <v>0.75</v>
      </c>
      <c r="AW14" s="6">
        <v>0.33</v>
      </c>
      <c r="AX14" s="7">
        <f t="shared" si="12"/>
        <v>58.25</v>
      </c>
      <c r="AY14" s="6">
        <v>0.83</v>
      </c>
      <c r="AZ14" s="6">
        <v>0.88</v>
      </c>
      <c r="BA14" s="7">
        <f t="shared" si="17"/>
        <v>85.5</v>
      </c>
      <c r="BB14" s="6">
        <v>0.67</v>
      </c>
      <c r="BC14" s="6">
        <v>1</v>
      </c>
      <c r="BD14" s="7">
        <f t="shared" si="18"/>
        <v>83.5</v>
      </c>
      <c r="BE14" s="7">
        <f t="shared" si="15"/>
        <v>72.000000000000014</v>
      </c>
      <c r="BF14" s="6">
        <v>0</v>
      </c>
      <c r="BG14" s="6">
        <v>1</v>
      </c>
      <c r="BH14" s="6">
        <v>0.56999999999999995</v>
      </c>
      <c r="BI14" s="6">
        <v>0.5</v>
      </c>
      <c r="BJ14" s="7">
        <f t="shared" si="19"/>
        <v>51.749999999999993</v>
      </c>
    </row>
    <row r="15" spans="1:62" s="59" customFormat="1" x14ac:dyDescent="0.25">
      <c r="A15" s="29" t="s">
        <v>609</v>
      </c>
      <c r="B15" s="29" t="s">
        <v>25</v>
      </c>
      <c r="C15" s="29" t="s">
        <v>26</v>
      </c>
      <c r="D15" s="29" t="s">
        <v>280</v>
      </c>
      <c r="E15" s="29" t="s">
        <v>543</v>
      </c>
      <c r="F15" s="29" t="s">
        <v>164</v>
      </c>
      <c r="G15" s="29" t="s">
        <v>610</v>
      </c>
      <c r="H15" s="29" t="s">
        <v>610</v>
      </c>
      <c r="I15" s="29"/>
      <c r="J15" s="29" t="s">
        <v>571</v>
      </c>
      <c r="K15" s="30" t="s">
        <v>611</v>
      </c>
      <c r="L15" s="30" t="s">
        <v>612</v>
      </c>
      <c r="M15" s="30" t="s">
        <v>171</v>
      </c>
      <c r="N15" s="60">
        <v>16.12</v>
      </c>
      <c r="O15" s="7">
        <f t="shared" si="0"/>
        <v>52</v>
      </c>
      <c r="P15" s="60">
        <v>1</v>
      </c>
      <c r="Q15" s="60">
        <v>0.64</v>
      </c>
      <c r="R15" s="7">
        <f t="shared" si="1"/>
        <v>82</v>
      </c>
      <c r="S15" s="60">
        <v>0</v>
      </c>
      <c r="T15" s="60">
        <v>0</v>
      </c>
      <c r="U15" s="7">
        <f t="shared" si="2"/>
        <v>0</v>
      </c>
      <c r="V15" s="60">
        <v>0</v>
      </c>
      <c r="W15" s="7">
        <f t="shared" si="3"/>
        <v>0</v>
      </c>
      <c r="X15" s="7">
        <f t="shared" si="4"/>
        <v>32.800000000000004</v>
      </c>
      <c r="Y15" s="60">
        <v>1</v>
      </c>
      <c r="Z15" s="60">
        <v>0.7</v>
      </c>
      <c r="AA15" s="7">
        <f t="shared" si="5"/>
        <v>85</v>
      </c>
      <c r="AB15" s="60">
        <v>0.93</v>
      </c>
      <c r="AC15" s="60">
        <v>1</v>
      </c>
      <c r="AD15" s="7">
        <f t="shared" si="6"/>
        <v>96.500000000000014</v>
      </c>
      <c r="AE15" s="60">
        <v>0.67</v>
      </c>
      <c r="AF15" s="60" t="s">
        <v>45</v>
      </c>
      <c r="AG15" s="7">
        <f t="shared" si="7"/>
        <v>67</v>
      </c>
      <c r="AH15" s="60">
        <v>0.5</v>
      </c>
      <c r="AI15" s="60" t="s">
        <v>45</v>
      </c>
      <c r="AJ15" s="7">
        <f t="shared" si="8"/>
        <v>50</v>
      </c>
      <c r="AK15" s="60">
        <v>1</v>
      </c>
      <c r="AL15" s="60">
        <v>0.8</v>
      </c>
      <c r="AM15" s="7">
        <f t="shared" si="9"/>
        <v>90</v>
      </c>
      <c r="AN15" s="7">
        <f t="shared" si="10"/>
        <v>82.5</v>
      </c>
      <c r="AO15" s="60">
        <v>0.8</v>
      </c>
      <c r="AP15" s="60">
        <v>0.38</v>
      </c>
      <c r="AQ15" s="60">
        <v>0.2</v>
      </c>
      <c r="AR15" s="60">
        <v>0.5</v>
      </c>
      <c r="AS15" s="7">
        <f t="shared" si="11"/>
        <v>47</v>
      </c>
      <c r="AT15" s="60">
        <v>0.33</v>
      </c>
      <c r="AU15" s="60">
        <v>1</v>
      </c>
      <c r="AV15" s="60">
        <v>0.5</v>
      </c>
      <c r="AW15" s="60">
        <v>1</v>
      </c>
      <c r="AX15" s="7">
        <f t="shared" si="12"/>
        <v>70.75</v>
      </c>
      <c r="AY15" s="60">
        <v>0.72</v>
      </c>
      <c r="AZ15" s="60">
        <v>0.88</v>
      </c>
      <c r="BA15" s="7">
        <f t="shared" si="17"/>
        <v>80</v>
      </c>
      <c r="BB15" s="60">
        <v>0</v>
      </c>
      <c r="BC15" s="60">
        <v>0</v>
      </c>
      <c r="BD15" s="7">
        <f t="shared" si="18"/>
        <v>0</v>
      </c>
      <c r="BE15" s="7">
        <f t="shared" si="15"/>
        <v>52.583333333333329</v>
      </c>
      <c r="BF15" s="60">
        <v>0.73</v>
      </c>
      <c r="BG15" s="60">
        <v>0.5</v>
      </c>
      <c r="BH15" s="60">
        <v>0.33</v>
      </c>
      <c r="BI15" s="60">
        <v>0</v>
      </c>
      <c r="BJ15" s="7">
        <f t="shared" si="19"/>
        <v>39</v>
      </c>
    </row>
    <row r="16" spans="1:62" s="59" customFormat="1" x14ac:dyDescent="0.25">
      <c r="A16" s="29" t="s">
        <v>613</v>
      </c>
      <c r="B16" s="29" t="s">
        <v>25</v>
      </c>
      <c r="C16" s="29" t="s">
        <v>26</v>
      </c>
      <c r="D16" s="29" t="s">
        <v>88</v>
      </c>
      <c r="E16" s="29" t="s">
        <v>543</v>
      </c>
      <c r="F16" s="29" t="s">
        <v>48</v>
      </c>
      <c r="G16" s="29" t="s">
        <v>66</v>
      </c>
      <c r="H16" s="29" t="s">
        <v>66</v>
      </c>
      <c r="I16" s="29" t="s">
        <v>32</v>
      </c>
      <c r="J16" s="29" t="s">
        <v>571</v>
      </c>
      <c r="K16" s="30">
        <v>45177.687222222223</v>
      </c>
      <c r="L16" s="30">
        <v>45178.101134259261</v>
      </c>
      <c r="M16" s="29" t="s">
        <v>614</v>
      </c>
      <c r="N16" s="6">
        <v>18.43</v>
      </c>
      <c r="O16" s="7">
        <f t="shared" si="0"/>
        <v>59.451612903225801</v>
      </c>
      <c r="P16" s="6">
        <v>0.6</v>
      </c>
      <c r="Q16" s="6">
        <v>0.14000000000000001</v>
      </c>
      <c r="R16" s="7">
        <f t="shared" si="1"/>
        <v>37</v>
      </c>
      <c r="S16" s="6">
        <v>0.71</v>
      </c>
      <c r="T16" s="6">
        <v>0.8</v>
      </c>
      <c r="U16" s="7">
        <f t="shared" si="2"/>
        <v>75.5</v>
      </c>
      <c r="V16" s="6">
        <v>1</v>
      </c>
      <c r="W16" s="7">
        <f t="shared" si="3"/>
        <v>100</v>
      </c>
      <c r="X16" s="7">
        <f t="shared" si="4"/>
        <v>65</v>
      </c>
      <c r="Y16" s="6">
        <v>0.7</v>
      </c>
      <c r="Z16" s="6">
        <v>0.75</v>
      </c>
      <c r="AA16" s="7">
        <f t="shared" si="5"/>
        <v>72.5</v>
      </c>
      <c r="AB16" s="6">
        <v>1</v>
      </c>
      <c r="AC16" s="6">
        <v>1</v>
      </c>
      <c r="AD16" s="7">
        <f t="shared" si="6"/>
        <v>100</v>
      </c>
      <c r="AE16" s="6">
        <v>0.67</v>
      </c>
      <c r="AF16" s="6">
        <v>0</v>
      </c>
      <c r="AG16" s="7">
        <f t="shared" si="7"/>
        <v>33.5</v>
      </c>
      <c r="AH16" s="6">
        <v>0.63</v>
      </c>
      <c r="AI16" s="6">
        <v>0</v>
      </c>
      <c r="AJ16" s="7">
        <f t="shared" si="8"/>
        <v>31.5</v>
      </c>
      <c r="AK16" s="6">
        <v>1</v>
      </c>
      <c r="AL16" s="6">
        <v>1</v>
      </c>
      <c r="AM16" s="7">
        <f t="shared" si="9"/>
        <v>100</v>
      </c>
      <c r="AN16" s="7">
        <f t="shared" si="10"/>
        <v>67.5</v>
      </c>
      <c r="AO16" s="6">
        <v>0.8</v>
      </c>
      <c r="AP16" s="6">
        <v>0.5</v>
      </c>
      <c r="AQ16" s="6">
        <v>0.75</v>
      </c>
      <c r="AR16" s="6">
        <v>1</v>
      </c>
      <c r="AS16" s="7">
        <f t="shared" si="11"/>
        <v>76.25</v>
      </c>
      <c r="AT16" s="6">
        <v>1</v>
      </c>
      <c r="AU16" s="6">
        <v>0.5</v>
      </c>
      <c r="AV16" s="6">
        <v>0.25</v>
      </c>
      <c r="AW16" s="6">
        <v>0.25</v>
      </c>
      <c r="AX16" s="7">
        <f t="shared" si="12"/>
        <v>50</v>
      </c>
      <c r="AY16" s="6">
        <v>0.67</v>
      </c>
      <c r="AZ16" s="6">
        <v>0.82</v>
      </c>
      <c r="BA16" s="7">
        <f t="shared" si="17"/>
        <v>74.5</v>
      </c>
      <c r="BB16" s="6">
        <v>0</v>
      </c>
      <c r="BC16" s="6">
        <v>0.5</v>
      </c>
      <c r="BD16" s="7">
        <f t="shared" si="18"/>
        <v>25</v>
      </c>
      <c r="BE16" s="7">
        <f t="shared" si="15"/>
        <v>58.666666666666664</v>
      </c>
      <c r="BF16" s="6">
        <v>0.67</v>
      </c>
      <c r="BG16" s="6">
        <v>0.33</v>
      </c>
      <c r="BH16" s="6">
        <v>0.14000000000000001</v>
      </c>
      <c r="BI16" s="6">
        <v>0.25</v>
      </c>
      <c r="BJ16" s="7">
        <f t="shared" si="19"/>
        <v>34.75</v>
      </c>
    </row>
    <row r="17" spans="1:62" s="59" customFormat="1" x14ac:dyDescent="0.25">
      <c r="A17" s="29" t="s">
        <v>615</v>
      </c>
      <c r="B17" s="29" t="s">
        <v>25</v>
      </c>
      <c r="C17" s="29" t="s">
        <v>26</v>
      </c>
      <c r="D17" s="29" t="s">
        <v>65</v>
      </c>
      <c r="E17" s="29" t="s">
        <v>543</v>
      </c>
      <c r="F17" s="29" t="s">
        <v>48</v>
      </c>
      <c r="G17" s="29" t="s">
        <v>616</v>
      </c>
      <c r="H17" s="29" t="s">
        <v>616</v>
      </c>
      <c r="I17" s="29" t="s">
        <v>32</v>
      </c>
      <c r="J17" s="29" t="s">
        <v>571</v>
      </c>
      <c r="K17" s="30">
        <v>45182.869016203702</v>
      </c>
      <c r="L17" s="30">
        <v>45183.893310185187</v>
      </c>
      <c r="M17" s="29" t="s">
        <v>133</v>
      </c>
      <c r="N17" s="6">
        <v>14.38</v>
      </c>
      <c r="O17" s="7">
        <f t="shared" si="0"/>
        <v>46.387096774193552</v>
      </c>
      <c r="P17" s="6">
        <v>0.67</v>
      </c>
      <c r="Q17" s="6">
        <v>0.4</v>
      </c>
      <c r="R17" s="7">
        <f t="shared" si="1"/>
        <v>53.5</v>
      </c>
      <c r="S17" s="6">
        <v>0</v>
      </c>
      <c r="T17" s="6">
        <v>0.64</v>
      </c>
      <c r="U17" s="7">
        <f t="shared" si="2"/>
        <v>32</v>
      </c>
      <c r="V17" s="6">
        <v>1</v>
      </c>
      <c r="W17" s="7">
        <f t="shared" si="3"/>
        <v>100</v>
      </c>
      <c r="X17" s="7">
        <f t="shared" si="4"/>
        <v>54.2</v>
      </c>
      <c r="Y17" s="6">
        <v>1</v>
      </c>
      <c r="Z17" s="6">
        <v>0.63</v>
      </c>
      <c r="AA17" s="7">
        <f t="shared" si="5"/>
        <v>81.5</v>
      </c>
      <c r="AB17" s="6">
        <v>0.2</v>
      </c>
      <c r="AC17" s="6">
        <v>0.87</v>
      </c>
      <c r="AD17" s="7">
        <f t="shared" si="6"/>
        <v>53.5</v>
      </c>
      <c r="AE17" s="6">
        <v>0.42</v>
      </c>
      <c r="AF17" s="6">
        <v>0</v>
      </c>
      <c r="AG17" s="7">
        <f t="shared" si="7"/>
        <v>21</v>
      </c>
      <c r="AH17" s="6">
        <v>1</v>
      </c>
      <c r="AI17" s="6">
        <v>0</v>
      </c>
      <c r="AJ17" s="7">
        <f t="shared" si="8"/>
        <v>50</v>
      </c>
      <c r="AK17" s="6">
        <v>0.5</v>
      </c>
      <c r="AL17" s="6">
        <v>0.8</v>
      </c>
      <c r="AM17" s="7">
        <f t="shared" si="9"/>
        <v>65</v>
      </c>
      <c r="AN17" s="7">
        <f t="shared" si="10"/>
        <v>54.199999999999996</v>
      </c>
      <c r="AO17" s="6">
        <v>0.13</v>
      </c>
      <c r="AP17" s="6">
        <v>0.33</v>
      </c>
      <c r="AQ17" s="6">
        <v>0.38</v>
      </c>
      <c r="AR17" s="6">
        <v>0.6</v>
      </c>
      <c r="AS17" s="7">
        <f t="shared" si="11"/>
        <v>36</v>
      </c>
      <c r="AT17" s="6">
        <v>0.25</v>
      </c>
      <c r="AU17" s="6">
        <v>0.9</v>
      </c>
      <c r="AV17" s="6">
        <v>0</v>
      </c>
      <c r="AW17" s="6">
        <v>0.25</v>
      </c>
      <c r="AX17" s="7">
        <f t="shared" si="12"/>
        <v>35</v>
      </c>
      <c r="AY17" s="6">
        <v>0.72</v>
      </c>
      <c r="AZ17" s="6">
        <v>0.53</v>
      </c>
      <c r="BA17" s="7">
        <f t="shared" si="17"/>
        <v>62.5</v>
      </c>
      <c r="BB17" s="6">
        <v>0.67</v>
      </c>
      <c r="BC17" s="6">
        <v>1</v>
      </c>
      <c r="BD17" s="7">
        <f t="shared" si="18"/>
        <v>83.5</v>
      </c>
      <c r="BE17" s="7">
        <f t="shared" si="15"/>
        <v>48</v>
      </c>
      <c r="BF17" s="6">
        <v>0</v>
      </c>
      <c r="BG17" s="6">
        <v>0.42</v>
      </c>
      <c r="BH17" s="6">
        <v>0</v>
      </c>
      <c r="BI17" s="6">
        <v>0.09</v>
      </c>
      <c r="BJ17" s="7">
        <f t="shared" si="19"/>
        <v>12.75</v>
      </c>
    </row>
    <row r="18" spans="1:62" s="59" customFormat="1" x14ac:dyDescent="0.25">
      <c r="A18" s="29" t="s">
        <v>617</v>
      </c>
      <c r="B18" s="29" t="s">
        <v>25</v>
      </c>
      <c r="C18" s="29" t="s">
        <v>26</v>
      </c>
      <c r="D18" s="29" t="s">
        <v>135</v>
      </c>
      <c r="E18" s="29" t="s">
        <v>543</v>
      </c>
      <c r="F18" s="29" t="s">
        <v>58</v>
      </c>
      <c r="G18" s="29" t="s">
        <v>127</v>
      </c>
      <c r="H18" s="29" t="s">
        <v>67</v>
      </c>
      <c r="I18" s="29" t="s">
        <v>32</v>
      </c>
      <c r="J18" s="29" t="s">
        <v>571</v>
      </c>
      <c r="K18" s="30">
        <v>45182.61141203704</v>
      </c>
      <c r="L18" s="30">
        <v>45182.753252314818</v>
      </c>
      <c r="M18" s="29" t="s">
        <v>618</v>
      </c>
      <c r="N18" s="6">
        <v>24.91</v>
      </c>
      <c r="O18" s="7">
        <f t="shared" si="0"/>
        <v>80.354838709677423</v>
      </c>
      <c r="P18" s="6">
        <v>1</v>
      </c>
      <c r="Q18" s="6">
        <v>1</v>
      </c>
      <c r="R18" s="7">
        <f t="shared" si="1"/>
        <v>100</v>
      </c>
      <c r="S18" s="6">
        <v>0.71</v>
      </c>
      <c r="T18" s="6">
        <v>1</v>
      </c>
      <c r="U18" s="7">
        <f t="shared" si="2"/>
        <v>85.5</v>
      </c>
      <c r="V18" s="6">
        <v>0.5</v>
      </c>
      <c r="W18" s="7">
        <f t="shared" si="3"/>
        <v>50</v>
      </c>
      <c r="X18" s="7">
        <f t="shared" si="4"/>
        <v>84.2</v>
      </c>
      <c r="Y18" s="6">
        <v>0.8</v>
      </c>
      <c r="Z18" s="6">
        <v>1</v>
      </c>
      <c r="AA18" s="7">
        <f t="shared" si="5"/>
        <v>90</v>
      </c>
      <c r="AB18" s="6">
        <v>0.93</v>
      </c>
      <c r="AC18" s="6">
        <v>1</v>
      </c>
      <c r="AD18" s="7">
        <f t="shared" si="6"/>
        <v>96.500000000000014</v>
      </c>
      <c r="AE18" s="6">
        <v>0.38</v>
      </c>
      <c r="AF18" s="6">
        <v>1</v>
      </c>
      <c r="AG18" s="7">
        <f t="shared" si="7"/>
        <v>69</v>
      </c>
      <c r="AH18" s="6">
        <v>1</v>
      </c>
      <c r="AI18" s="6">
        <v>0</v>
      </c>
      <c r="AJ18" s="7">
        <f t="shared" si="8"/>
        <v>50</v>
      </c>
      <c r="AK18" s="6">
        <v>1</v>
      </c>
      <c r="AL18" s="6">
        <v>1</v>
      </c>
      <c r="AM18" s="7">
        <f t="shared" si="9"/>
        <v>100</v>
      </c>
      <c r="AN18" s="7">
        <f t="shared" si="10"/>
        <v>81.099999999999994</v>
      </c>
      <c r="AO18" s="6">
        <v>1</v>
      </c>
      <c r="AP18" s="6">
        <v>1</v>
      </c>
      <c r="AQ18" s="6">
        <v>1</v>
      </c>
      <c r="AR18" s="6">
        <v>1</v>
      </c>
      <c r="AS18" s="7">
        <f t="shared" si="11"/>
        <v>100</v>
      </c>
      <c r="AT18" s="6">
        <v>0.5</v>
      </c>
      <c r="AU18" s="6">
        <v>0.25</v>
      </c>
      <c r="AV18" s="6">
        <v>0.9</v>
      </c>
      <c r="AW18" s="6">
        <v>1</v>
      </c>
      <c r="AX18" s="7">
        <f t="shared" si="12"/>
        <v>66.25</v>
      </c>
      <c r="AY18" s="6">
        <v>1</v>
      </c>
      <c r="AZ18" s="6">
        <v>1</v>
      </c>
      <c r="BA18" s="7">
        <f t="shared" si="17"/>
        <v>100</v>
      </c>
      <c r="BB18" s="6">
        <v>0.63</v>
      </c>
      <c r="BC18" s="6">
        <v>0.63</v>
      </c>
      <c r="BD18" s="7">
        <f t="shared" si="18"/>
        <v>63</v>
      </c>
      <c r="BE18" s="7">
        <f t="shared" si="15"/>
        <v>82.583333333333357</v>
      </c>
      <c r="BF18" s="6">
        <v>0.75</v>
      </c>
      <c r="BG18" s="6">
        <v>0.67</v>
      </c>
      <c r="BH18" s="6">
        <v>0.56000000000000005</v>
      </c>
      <c r="BI18" s="6">
        <v>0.71</v>
      </c>
      <c r="BJ18" s="7">
        <f t="shared" si="19"/>
        <v>67.25</v>
      </c>
    </row>
    <row r="19" spans="1:62" s="59" customFormat="1" x14ac:dyDescent="0.25">
      <c r="A19" s="29" t="s">
        <v>619</v>
      </c>
      <c r="B19" s="29" t="s">
        <v>25</v>
      </c>
      <c r="C19" s="29" t="s">
        <v>26</v>
      </c>
      <c r="D19" s="29" t="s">
        <v>576</v>
      </c>
      <c r="E19" s="29" t="s">
        <v>543</v>
      </c>
      <c r="F19" s="33"/>
      <c r="G19" s="29" t="s">
        <v>67</v>
      </c>
      <c r="H19" s="29" t="s">
        <v>67</v>
      </c>
      <c r="I19" s="29" t="s">
        <v>32</v>
      </c>
      <c r="J19" s="29" t="s">
        <v>571</v>
      </c>
      <c r="K19" s="30">
        <v>45182.857071759259</v>
      </c>
      <c r="L19" s="30">
        <v>45183.014490740738</v>
      </c>
      <c r="M19" s="29" t="s">
        <v>620</v>
      </c>
      <c r="N19" s="6">
        <v>26.58</v>
      </c>
      <c r="O19" s="7">
        <f t="shared" si="0"/>
        <v>85.741935483870961</v>
      </c>
      <c r="P19" s="6">
        <v>1</v>
      </c>
      <c r="Q19" s="6">
        <v>1</v>
      </c>
      <c r="R19" s="7">
        <f t="shared" si="1"/>
        <v>100</v>
      </c>
      <c r="S19" s="6">
        <v>1</v>
      </c>
      <c r="T19" s="6">
        <v>1</v>
      </c>
      <c r="U19" s="7">
        <f t="shared" si="2"/>
        <v>100</v>
      </c>
      <c r="V19" s="6">
        <v>1</v>
      </c>
      <c r="W19" s="7">
        <f t="shared" si="3"/>
        <v>100</v>
      </c>
      <c r="X19" s="7">
        <f t="shared" si="4"/>
        <v>100</v>
      </c>
      <c r="Y19" s="6">
        <v>1</v>
      </c>
      <c r="Z19" s="6">
        <v>1</v>
      </c>
      <c r="AA19" s="7">
        <f t="shared" si="5"/>
        <v>100</v>
      </c>
      <c r="AB19" s="6">
        <v>1</v>
      </c>
      <c r="AC19" s="6">
        <v>1</v>
      </c>
      <c r="AD19" s="7">
        <f t="shared" si="6"/>
        <v>100</v>
      </c>
      <c r="AE19" s="6">
        <v>1</v>
      </c>
      <c r="AF19" s="6">
        <v>0.67</v>
      </c>
      <c r="AG19" s="7">
        <f t="shared" si="7"/>
        <v>83.5</v>
      </c>
      <c r="AH19" s="6">
        <v>1</v>
      </c>
      <c r="AI19" s="6">
        <v>1</v>
      </c>
      <c r="AJ19" s="7">
        <f t="shared" si="8"/>
        <v>100</v>
      </c>
      <c r="AK19" s="6">
        <v>1</v>
      </c>
      <c r="AL19" s="6">
        <v>1</v>
      </c>
      <c r="AM19" s="7">
        <f t="shared" si="9"/>
        <v>100</v>
      </c>
      <c r="AN19" s="7">
        <f t="shared" si="10"/>
        <v>96.7</v>
      </c>
      <c r="AO19" s="6">
        <v>1</v>
      </c>
      <c r="AP19" s="6">
        <v>0.75</v>
      </c>
      <c r="AQ19" s="6">
        <v>1</v>
      </c>
      <c r="AR19" s="6">
        <v>1</v>
      </c>
      <c r="AS19" s="7">
        <f t="shared" si="11"/>
        <v>93.75</v>
      </c>
      <c r="AT19" s="6">
        <v>0.5</v>
      </c>
      <c r="AU19" s="6">
        <v>0.5</v>
      </c>
      <c r="AV19" s="6">
        <v>1</v>
      </c>
      <c r="AW19" s="6">
        <v>0.33</v>
      </c>
      <c r="AX19" s="7">
        <f t="shared" si="12"/>
        <v>58.25</v>
      </c>
      <c r="AY19" s="6">
        <v>0.67</v>
      </c>
      <c r="AZ19" s="6">
        <v>0.88</v>
      </c>
      <c r="BA19" s="7">
        <f t="shared" si="17"/>
        <v>77.5</v>
      </c>
      <c r="BB19" s="6">
        <v>1</v>
      </c>
      <c r="BC19" s="6">
        <v>0.75</v>
      </c>
      <c r="BD19" s="7">
        <f t="shared" si="18"/>
        <v>87.5</v>
      </c>
      <c r="BE19" s="7">
        <f t="shared" si="15"/>
        <v>78.166666666666657</v>
      </c>
      <c r="BF19" s="6">
        <v>0.36</v>
      </c>
      <c r="BG19" s="6">
        <v>0.67</v>
      </c>
      <c r="BH19" s="6">
        <v>1</v>
      </c>
      <c r="BI19" s="6">
        <v>0.5</v>
      </c>
      <c r="BJ19" s="7">
        <f t="shared" si="19"/>
        <v>63.250000000000007</v>
      </c>
    </row>
    <row r="20" spans="1:62" s="59" customFormat="1" x14ac:dyDescent="0.25">
      <c r="A20" s="29" t="s">
        <v>621</v>
      </c>
      <c r="B20" s="29" t="s">
        <v>25</v>
      </c>
      <c r="C20" s="29" t="s">
        <v>26</v>
      </c>
      <c r="D20" s="29" t="s">
        <v>135</v>
      </c>
      <c r="E20" s="29" t="s">
        <v>543</v>
      </c>
      <c r="F20" s="29" t="s">
        <v>48</v>
      </c>
      <c r="G20" s="29" t="s">
        <v>213</v>
      </c>
      <c r="H20" s="29" t="s">
        <v>513</v>
      </c>
      <c r="I20" s="29" t="s">
        <v>32</v>
      </c>
      <c r="J20" s="29" t="s">
        <v>571</v>
      </c>
      <c r="K20" s="30">
        <v>45181.735891203702</v>
      </c>
      <c r="L20" s="30">
        <v>45181.844097222223</v>
      </c>
      <c r="M20" s="29" t="s">
        <v>622</v>
      </c>
      <c r="N20" s="6">
        <v>18.3</v>
      </c>
      <c r="O20" s="7">
        <f t="shared" si="0"/>
        <v>59.032258064516128</v>
      </c>
      <c r="P20" s="6">
        <v>1</v>
      </c>
      <c r="Q20" s="6">
        <v>1</v>
      </c>
      <c r="R20" s="7">
        <f t="shared" si="1"/>
        <v>100</v>
      </c>
      <c r="S20" s="6">
        <v>0</v>
      </c>
      <c r="T20" s="6">
        <v>0</v>
      </c>
      <c r="U20" s="7">
        <f t="shared" si="2"/>
        <v>0</v>
      </c>
      <c r="V20" s="6">
        <v>0</v>
      </c>
      <c r="W20" s="7">
        <f t="shared" si="3"/>
        <v>0</v>
      </c>
      <c r="X20" s="7">
        <f t="shared" si="4"/>
        <v>40</v>
      </c>
      <c r="Y20" s="6">
        <v>1</v>
      </c>
      <c r="Z20" s="6">
        <v>0.9</v>
      </c>
      <c r="AA20" s="7">
        <f t="shared" si="5"/>
        <v>95</v>
      </c>
      <c r="AB20" s="6">
        <v>0.8</v>
      </c>
      <c r="AC20" s="6">
        <v>0.93</v>
      </c>
      <c r="AD20" s="7">
        <f t="shared" si="6"/>
        <v>86.5</v>
      </c>
      <c r="AE20" s="6">
        <v>0.14000000000000001</v>
      </c>
      <c r="AF20" s="6">
        <v>0.38</v>
      </c>
      <c r="AG20" s="7">
        <f t="shared" si="7"/>
        <v>26</v>
      </c>
      <c r="AH20" s="6">
        <v>1</v>
      </c>
      <c r="AI20" s="6">
        <v>1</v>
      </c>
      <c r="AJ20" s="7">
        <f t="shared" si="8"/>
        <v>100</v>
      </c>
      <c r="AK20" s="6">
        <v>1</v>
      </c>
      <c r="AL20" s="6">
        <v>0.8</v>
      </c>
      <c r="AM20" s="7">
        <f t="shared" si="9"/>
        <v>90</v>
      </c>
      <c r="AN20" s="7">
        <f t="shared" si="10"/>
        <v>79.5</v>
      </c>
      <c r="AO20" s="6">
        <v>1</v>
      </c>
      <c r="AP20" s="6">
        <v>0.75</v>
      </c>
      <c r="AQ20" s="6">
        <v>0.33</v>
      </c>
      <c r="AR20" s="6">
        <v>0.25</v>
      </c>
      <c r="AS20" s="7">
        <f t="shared" si="11"/>
        <v>58.25</v>
      </c>
      <c r="AT20" s="6">
        <v>1</v>
      </c>
      <c r="AU20" s="6">
        <v>0.25</v>
      </c>
      <c r="AV20" s="6">
        <v>0</v>
      </c>
      <c r="AW20" s="6">
        <v>0.5</v>
      </c>
      <c r="AX20" s="7">
        <f t="shared" si="12"/>
        <v>43.75</v>
      </c>
      <c r="AY20" s="6">
        <v>0.72</v>
      </c>
      <c r="AZ20" s="6">
        <v>0.72</v>
      </c>
      <c r="BA20" s="7">
        <f t="shared" si="17"/>
        <v>72</v>
      </c>
      <c r="BB20" s="6">
        <v>0.5</v>
      </c>
      <c r="BC20" s="6">
        <v>0.38</v>
      </c>
      <c r="BD20" s="7">
        <f t="shared" si="18"/>
        <v>44</v>
      </c>
      <c r="BE20" s="7">
        <f t="shared" si="15"/>
        <v>53.333333333333336</v>
      </c>
      <c r="BF20" s="6">
        <v>0.4</v>
      </c>
      <c r="BG20" s="6">
        <v>0.5</v>
      </c>
      <c r="BH20" s="6">
        <v>0.5</v>
      </c>
      <c r="BI20" s="6">
        <v>0.55000000000000004</v>
      </c>
      <c r="BJ20" s="7">
        <f t="shared" si="19"/>
        <v>48.75</v>
      </c>
    </row>
    <row r="21" spans="1:62" s="59" customFormat="1" x14ac:dyDescent="0.25">
      <c r="A21" s="29" t="s">
        <v>623</v>
      </c>
      <c r="B21" s="29" t="s">
        <v>25</v>
      </c>
      <c r="C21" s="29" t="s">
        <v>26</v>
      </c>
      <c r="D21" s="29" t="s">
        <v>88</v>
      </c>
      <c r="E21" s="29" t="s">
        <v>543</v>
      </c>
      <c r="F21" s="33"/>
      <c r="G21" s="33"/>
      <c r="H21" s="33"/>
      <c r="I21" s="29" t="s">
        <v>32</v>
      </c>
      <c r="J21" s="29" t="s">
        <v>571</v>
      </c>
      <c r="K21" s="30">
        <v>45177.628993055558</v>
      </c>
      <c r="L21" s="30">
        <v>45177.715543981481</v>
      </c>
      <c r="M21" s="29" t="s">
        <v>624</v>
      </c>
      <c r="N21" s="6">
        <v>22.27</v>
      </c>
      <c r="O21" s="7">
        <f t="shared" si="0"/>
        <v>71.838709677419359</v>
      </c>
      <c r="P21" s="6">
        <v>0.67</v>
      </c>
      <c r="Q21" s="6">
        <v>0.83</v>
      </c>
      <c r="R21" s="7">
        <f t="shared" si="1"/>
        <v>75</v>
      </c>
      <c r="S21" s="6">
        <v>0.8</v>
      </c>
      <c r="T21" s="6">
        <v>1</v>
      </c>
      <c r="U21" s="7">
        <f t="shared" si="2"/>
        <v>90</v>
      </c>
      <c r="V21" s="6">
        <v>1</v>
      </c>
      <c r="W21" s="7">
        <f t="shared" si="3"/>
        <v>100</v>
      </c>
      <c r="X21" s="7">
        <f t="shared" si="4"/>
        <v>86</v>
      </c>
      <c r="Y21" s="6">
        <v>1</v>
      </c>
      <c r="Z21" s="6">
        <v>1</v>
      </c>
      <c r="AA21" s="7">
        <f t="shared" si="5"/>
        <v>100</v>
      </c>
      <c r="AB21" s="6">
        <v>0.87</v>
      </c>
      <c r="AC21" s="6">
        <v>0</v>
      </c>
      <c r="AD21" s="7">
        <f t="shared" si="6"/>
        <v>43.5</v>
      </c>
      <c r="AE21" s="6">
        <v>0.67</v>
      </c>
      <c r="AF21" s="6">
        <v>0.63</v>
      </c>
      <c r="AG21" s="7">
        <f t="shared" si="7"/>
        <v>65</v>
      </c>
      <c r="AH21" s="6">
        <v>1</v>
      </c>
      <c r="AI21" s="6">
        <v>0.75</v>
      </c>
      <c r="AJ21" s="7">
        <f t="shared" si="8"/>
        <v>87.5</v>
      </c>
      <c r="AK21" s="6">
        <v>1</v>
      </c>
      <c r="AL21" s="6">
        <v>1</v>
      </c>
      <c r="AM21" s="7">
        <f t="shared" si="9"/>
        <v>100</v>
      </c>
      <c r="AN21" s="7">
        <f t="shared" si="10"/>
        <v>79.2</v>
      </c>
      <c r="AO21" s="6">
        <v>1</v>
      </c>
      <c r="AP21" s="6">
        <v>1</v>
      </c>
      <c r="AQ21" s="6">
        <v>1</v>
      </c>
      <c r="AR21" s="6">
        <v>0.25</v>
      </c>
      <c r="AS21" s="7">
        <f t="shared" si="11"/>
        <v>81.25</v>
      </c>
      <c r="AT21" s="6">
        <v>1</v>
      </c>
      <c r="AU21" s="6">
        <v>0.33</v>
      </c>
      <c r="AV21" s="6">
        <v>0.33</v>
      </c>
      <c r="AW21" s="6">
        <v>0.5</v>
      </c>
      <c r="AX21" s="7">
        <f t="shared" si="12"/>
        <v>54</v>
      </c>
      <c r="AY21" s="6">
        <v>0.61</v>
      </c>
      <c r="AZ21" s="6">
        <v>0.78</v>
      </c>
      <c r="BA21" s="7">
        <f t="shared" si="17"/>
        <v>69.5</v>
      </c>
      <c r="BB21" s="6">
        <v>0.33</v>
      </c>
      <c r="BC21" s="6">
        <v>0.75</v>
      </c>
      <c r="BD21" s="7">
        <f t="shared" si="18"/>
        <v>54</v>
      </c>
      <c r="BE21" s="7">
        <f t="shared" si="15"/>
        <v>65.666666666666671</v>
      </c>
      <c r="BF21" s="6">
        <v>0.5</v>
      </c>
      <c r="BG21" s="6">
        <v>0.33</v>
      </c>
      <c r="BH21" s="6">
        <v>0.43</v>
      </c>
      <c r="BI21" s="6">
        <v>0.91</v>
      </c>
      <c r="BJ21" s="7">
        <f t="shared" si="19"/>
        <v>54.25</v>
      </c>
    </row>
    <row r="22" spans="1:62" s="59" customFormat="1" x14ac:dyDescent="0.25">
      <c r="A22" s="29" t="s">
        <v>625</v>
      </c>
      <c r="B22" s="29" t="s">
        <v>25</v>
      </c>
      <c r="C22" s="29" t="s">
        <v>26</v>
      </c>
      <c r="D22" s="29" t="s">
        <v>581</v>
      </c>
      <c r="E22" s="29" t="s">
        <v>543</v>
      </c>
      <c r="F22" s="29" t="s">
        <v>48</v>
      </c>
      <c r="G22" s="29" t="s">
        <v>418</v>
      </c>
      <c r="H22" s="29" t="s">
        <v>418</v>
      </c>
      <c r="I22" s="29" t="s">
        <v>32</v>
      </c>
      <c r="J22" s="29" t="s">
        <v>571</v>
      </c>
      <c r="K22" s="30">
        <v>45176.420763888891</v>
      </c>
      <c r="L22" s="30">
        <v>45176.503969907404</v>
      </c>
      <c r="M22" s="29" t="s">
        <v>626</v>
      </c>
      <c r="N22" s="6">
        <v>18.71</v>
      </c>
      <c r="O22" s="7">
        <f t="shared" si="0"/>
        <v>60.354838709677431</v>
      </c>
      <c r="P22" s="6">
        <v>1</v>
      </c>
      <c r="Q22" s="6">
        <v>1</v>
      </c>
      <c r="R22" s="7">
        <f t="shared" si="1"/>
        <v>100</v>
      </c>
      <c r="S22" s="6">
        <v>0.43</v>
      </c>
      <c r="T22" s="6">
        <v>0.25</v>
      </c>
      <c r="U22" s="7">
        <f t="shared" si="2"/>
        <v>34</v>
      </c>
      <c r="V22" s="6">
        <v>0</v>
      </c>
      <c r="W22" s="7">
        <f t="shared" si="3"/>
        <v>0</v>
      </c>
      <c r="X22" s="7">
        <f t="shared" si="4"/>
        <v>53.6</v>
      </c>
      <c r="Y22" s="6">
        <v>0.8</v>
      </c>
      <c r="Z22" s="6">
        <v>0.75</v>
      </c>
      <c r="AA22" s="7">
        <f t="shared" si="5"/>
        <v>77.5</v>
      </c>
      <c r="AB22" s="6">
        <v>0.8</v>
      </c>
      <c r="AC22" s="6">
        <v>0.87</v>
      </c>
      <c r="AD22" s="7">
        <f t="shared" si="6"/>
        <v>83.5</v>
      </c>
      <c r="AE22" s="6">
        <v>0.14000000000000001</v>
      </c>
      <c r="AF22" s="6">
        <v>0.63</v>
      </c>
      <c r="AG22" s="7">
        <f t="shared" si="7"/>
        <v>38.5</v>
      </c>
      <c r="AH22" s="6">
        <v>1</v>
      </c>
      <c r="AI22" s="6">
        <v>1</v>
      </c>
      <c r="AJ22" s="7">
        <f t="shared" si="8"/>
        <v>100</v>
      </c>
      <c r="AK22" s="6">
        <v>0.6</v>
      </c>
      <c r="AL22" s="6">
        <v>1</v>
      </c>
      <c r="AM22" s="7">
        <f t="shared" si="9"/>
        <v>80</v>
      </c>
      <c r="AN22" s="7">
        <f t="shared" si="10"/>
        <v>75.900000000000006</v>
      </c>
      <c r="AO22" s="6">
        <v>0.25</v>
      </c>
      <c r="AP22" s="6">
        <v>0.25</v>
      </c>
      <c r="AQ22" s="6">
        <v>0.75</v>
      </c>
      <c r="AR22" s="6">
        <v>0.8</v>
      </c>
      <c r="AS22" s="7">
        <f t="shared" si="11"/>
        <v>51.249999999999993</v>
      </c>
      <c r="AT22" s="6">
        <v>0.75</v>
      </c>
      <c r="AU22" s="6">
        <v>0.5</v>
      </c>
      <c r="AV22" s="6">
        <v>0.75</v>
      </c>
      <c r="AW22" s="6">
        <v>0.25</v>
      </c>
      <c r="AX22" s="7">
        <f t="shared" si="12"/>
        <v>56.25</v>
      </c>
      <c r="AY22" s="6">
        <v>0.78</v>
      </c>
      <c r="AZ22" s="6">
        <v>0.67</v>
      </c>
      <c r="BA22" s="7">
        <f t="shared" si="17"/>
        <v>72.500000000000014</v>
      </c>
      <c r="BB22" s="6">
        <v>0</v>
      </c>
      <c r="BC22" s="6">
        <v>0</v>
      </c>
      <c r="BD22" s="7">
        <f t="shared" si="18"/>
        <v>0</v>
      </c>
      <c r="BE22" s="7">
        <f t="shared" si="15"/>
        <v>47.916666666666671</v>
      </c>
      <c r="BF22" s="6">
        <v>0.82</v>
      </c>
      <c r="BG22" s="6">
        <v>0.5</v>
      </c>
      <c r="BH22" s="6">
        <v>0.64</v>
      </c>
      <c r="BI22" s="6">
        <v>0.75</v>
      </c>
      <c r="BJ22" s="7">
        <f t="shared" si="19"/>
        <v>67.75</v>
      </c>
    </row>
    <row r="23" spans="1:62" s="59" customFormat="1" x14ac:dyDescent="0.25">
      <c r="A23" s="29" t="s">
        <v>627</v>
      </c>
      <c r="B23" s="29" t="s">
        <v>25</v>
      </c>
      <c r="C23" s="29" t="s">
        <v>26</v>
      </c>
      <c r="D23" s="29" t="s">
        <v>135</v>
      </c>
      <c r="E23" s="29" t="s">
        <v>543</v>
      </c>
      <c r="F23" s="29" t="s">
        <v>58</v>
      </c>
      <c r="G23" s="29" t="s">
        <v>418</v>
      </c>
      <c r="H23" s="29" t="s">
        <v>418</v>
      </c>
      <c r="I23" s="29" t="s">
        <v>32</v>
      </c>
      <c r="J23" s="29" t="s">
        <v>571</v>
      </c>
      <c r="K23" s="30">
        <v>45180.521087962959</v>
      </c>
      <c r="L23" s="30">
        <v>45180.664953703701</v>
      </c>
      <c r="M23" s="29" t="s">
        <v>628</v>
      </c>
      <c r="N23" s="6">
        <v>23.57</v>
      </c>
      <c r="O23" s="7">
        <f t="shared" si="0"/>
        <v>76.032258064516128</v>
      </c>
      <c r="P23" s="6">
        <v>1</v>
      </c>
      <c r="Q23" s="6">
        <v>0.4</v>
      </c>
      <c r="R23" s="7">
        <f t="shared" si="1"/>
        <v>70</v>
      </c>
      <c r="S23" s="6">
        <v>1</v>
      </c>
      <c r="T23" s="6">
        <v>0</v>
      </c>
      <c r="U23" s="7">
        <f t="shared" si="2"/>
        <v>50</v>
      </c>
      <c r="V23" s="6">
        <v>0</v>
      </c>
      <c r="W23" s="7">
        <f t="shared" si="3"/>
        <v>0</v>
      </c>
      <c r="X23" s="7">
        <f t="shared" si="4"/>
        <v>48</v>
      </c>
      <c r="Y23" s="6">
        <v>1</v>
      </c>
      <c r="Z23" s="6">
        <v>1</v>
      </c>
      <c r="AA23" s="7">
        <f t="shared" si="5"/>
        <v>100</v>
      </c>
      <c r="AB23" s="6">
        <v>1</v>
      </c>
      <c r="AC23" s="6">
        <v>1</v>
      </c>
      <c r="AD23" s="7">
        <f t="shared" si="6"/>
        <v>100</v>
      </c>
      <c r="AE23" s="6">
        <v>1</v>
      </c>
      <c r="AF23" s="6">
        <v>0.38</v>
      </c>
      <c r="AG23" s="7">
        <f t="shared" si="7"/>
        <v>69</v>
      </c>
      <c r="AH23" s="6">
        <v>1</v>
      </c>
      <c r="AI23" s="6">
        <v>0.6</v>
      </c>
      <c r="AJ23" s="7">
        <f t="shared" si="8"/>
        <v>80</v>
      </c>
      <c r="AK23" s="6">
        <v>1</v>
      </c>
      <c r="AL23" s="6">
        <v>1</v>
      </c>
      <c r="AM23" s="7">
        <f t="shared" si="9"/>
        <v>100</v>
      </c>
      <c r="AN23" s="7">
        <f t="shared" si="10"/>
        <v>89.8</v>
      </c>
      <c r="AO23" s="6">
        <v>1</v>
      </c>
      <c r="AP23" s="6">
        <v>0.8</v>
      </c>
      <c r="AQ23" s="6">
        <v>0.75</v>
      </c>
      <c r="AR23" s="6">
        <v>0.5</v>
      </c>
      <c r="AS23" s="7">
        <f t="shared" si="11"/>
        <v>76.25</v>
      </c>
      <c r="AT23" s="6">
        <v>1</v>
      </c>
      <c r="AU23" s="6">
        <v>0.25</v>
      </c>
      <c r="AV23" s="6">
        <v>1</v>
      </c>
      <c r="AW23" s="6">
        <v>0.5</v>
      </c>
      <c r="AX23" s="7">
        <f t="shared" si="12"/>
        <v>68.75</v>
      </c>
      <c r="AY23" s="6">
        <v>0.76</v>
      </c>
      <c r="AZ23" s="6">
        <v>1</v>
      </c>
      <c r="BA23" s="7">
        <f t="shared" si="17"/>
        <v>88</v>
      </c>
      <c r="BB23" s="6">
        <v>0.67</v>
      </c>
      <c r="BC23" s="6">
        <v>1</v>
      </c>
      <c r="BD23" s="7">
        <f t="shared" si="18"/>
        <v>83.5</v>
      </c>
      <c r="BE23" s="7">
        <f t="shared" si="15"/>
        <v>76.916666666666671</v>
      </c>
      <c r="BF23" s="6">
        <v>0.67</v>
      </c>
      <c r="BG23" s="6">
        <v>0.71</v>
      </c>
      <c r="BH23" s="6">
        <v>1</v>
      </c>
      <c r="BI23" s="6">
        <v>0.57999999999999996</v>
      </c>
      <c r="BJ23" s="7">
        <f t="shared" si="19"/>
        <v>74</v>
      </c>
    </row>
    <row r="24" spans="1:62" s="59" customFormat="1" x14ac:dyDescent="0.25">
      <c r="A24" s="29" t="s">
        <v>629</v>
      </c>
      <c r="B24" s="29" t="s">
        <v>25</v>
      </c>
      <c r="C24" s="29" t="s">
        <v>26</v>
      </c>
      <c r="D24" s="29" t="s">
        <v>584</v>
      </c>
      <c r="E24" s="29" t="s">
        <v>543</v>
      </c>
      <c r="F24" s="29" t="s">
        <v>58</v>
      </c>
      <c r="G24" s="29" t="s">
        <v>136</v>
      </c>
      <c r="H24" s="29" t="s">
        <v>630</v>
      </c>
      <c r="I24" s="29"/>
      <c r="J24" s="29" t="s">
        <v>571</v>
      </c>
      <c r="K24" s="30" t="s">
        <v>631</v>
      </c>
      <c r="L24" s="30" t="s">
        <v>632</v>
      </c>
      <c r="M24" s="30" t="s">
        <v>60</v>
      </c>
      <c r="N24" s="60">
        <v>19.3</v>
      </c>
      <c r="O24" s="7">
        <f t="shared" si="0"/>
        <v>62.258064516129032</v>
      </c>
      <c r="P24" s="60">
        <v>1</v>
      </c>
      <c r="Q24" s="60">
        <v>0.67</v>
      </c>
      <c r="R24" s="7">
        <f t="shared" si="1"/>
        <v>83.5</v>
      </c>
      <c r="S24" s="60">
        <v>1</v>
      </c>
      <c r="T24" s="60">
        <v>0</v>
      </c>
      <c r="U24" s="7">
        <f t="shared" si="2"/>
        <v>50</v>
      </c>
      <c r="V24" s="60">
        <v>0</v>
      </c>
      <c r="W24" s="7">
        <f t="shared" si="3"/>
        <v>0</v>
      </c>
      <c r="X24" s="7">
        <f t="shared" si="4"/>
        <v>53.400000000000006</v>
      </c>
      <c r="Y24" s="60">
        <v>0.63</v>
      </c>
      <c r="Z24" s="60">
        <v>1</v>
      </c>
      <c r="AA24" s="7">
        <f t="shared" si="5"/>
        <v>81.5</v>
      </c>
      <c r="AB24" s="60">
        <v>0.87</v>
      </c>
      <c r="AC24" s="60">
        <v>0.3</v>
      </c>
      <c r="AD24" s="7">
        <f t="shared" si="6"/>
        <v>58.5</v>
      </c>
      <c r="AE24" s="60">
        <v>0.33</v>
      </c>
      <c r="AF24" s="60">
        <v>0.43</v>
      </c>
      <c r="AG24" s="7">
        <f t="shared" si="7"/>
        <v>38</v>
      </c>
      <c r="AH24" s="60">
        <v>0.6</v>
      </c>
      <c r="AI24" s="60">
        <v>1</v>
      </c>
      <c r="AJ24" s="7">
        <f t="shared" si="8"/>
        <v>80</v>
      </c>
      <c r="AK24" s="60">
        <v>1</v>
      </c>
      <c r="AL24" s="60">
        <v>0.4</v>
      </c>
      <c r="AM24" s="7">
        <f t="shared" si="9"/>
        <v>70</v>
      </c>
      <c r="AN24" s="7">
        <f t="shared" si="10"/>
        <v>65.600000000000009</v>
      </c>
      <c r="AO24" s="60">
        <v>0.8</v>
      </c>
      <c r="AP24" s="60">
        <v>0.25</v>
      </c>
      <c r="AQ24" s="60">
        <v>0.6</v>
      </c>
      <c r="AR24" s="60">
        <v>1</v>
      </c>
      <c r="AS24" s="7">
        <f t="shared" si="11"/>
        <v>66.25</v>
      </c>
      <c r="AT24" s="60">
        <v>0.5</v>
      </c>
      <c r="AU24" s="60">
        <v>1</v>
      </c>
      <c r="AV24" s="60">
        <v>0.33</v>
      </c>
      <c r="AW24" s="60">
        <v>0.75</v>
      </c>
      <c r="AX24" s="7">
        <f t="shared" si="12"/>
        <v>64.5</v>
      </c>
      <c r="AY24" s="60">
        <v>0.76</v>
      </c>
      <c r="AZ24" s="60">
        <v>0.72</v>
      </c>
      <c r="BA24" s="7">
        <f t="shared" si="17"/>
        <v>74</v>
      </c>
      <c r="BB24" s="60">
        <v>0</v>
      </c>
      <c r="BC24" s="60">
        <v>0.5</v>
      </c>
      <c r="BD24" s="7">
        <f t="shared" si="18"/>
        <v>25</v>
      </c>
      <c r="BE24" s="7">
        <f t="shared" si="15"/>
        <v>60.083333333333336</v>
      </c>
      <c r="BF24" s="60">
        <v>0.5</v>
      </c>
      <c r="BG24" s="60">
        <v>0.88</v>
      </c>
      <c r="BH24" s="60">
        <v>0.67</v>
      </c>
      <c r="BI24" s="60">
        <v>0.82</v>
      </c>
      <c r="BJ24" s="7">
        <f t="shared" si="19"/>
        <v>71.749999999999986</v>
      </c>
    </row>
    <row r="25" spans="1:62" s="59" customFormat="1" x14ac:dyDescent="0.25">
      <c r="A25" s="29" t="s">
        <v>633</v>
      </c>
      <c r="B25" s="29" t="s">
        <v>25</v>
      </c>
      <c r="C25" s="29" t="s">
        <v>26</v>
      </c>
      <c r="D25" s="29" t="s">
        <v>135</v>
      </c>
      <c r="E25" s="29" t="s">
        <v>543</v>
      </c>
      <c r="F25" s="29" t="s">
        <v>29</v>
      </c>
      <c r="G25" s="29" t="s">
        <v>337</v>
      </c>
      <c r="H25" s="29" t="s">
        <v>67</v>
      </c>
      <c r="I25" s="29" t="s">
        <v>32</v>
      </c>
      <c r="J25" s="29" t="s">
        <v>571</v>
      </c>
      <c r="K25" s="30">
        <v>45180.941018518519</v>
      </c>
      <c r="L25" s="30">
        <v>45181.01284722222</v>
      </c>
      <c r="M25" s="29" t="s">
        <v>60</v>
      </c>
      <c r="N25" s="6">
        <v>23.38</v>
      </c>
      <c r="O25" s="7">
        <f t="shared" si="0"/>
        <v>75.41935483870968</v>
      </c>
      <c r="P25" s="6">
        <v>1</v>
      </c>
      <c r="Q25" s="6">
        <v>0.67</v>
      </c>
      <c r="R25" s="7">
        <f t="shared" si="1"/>
        <v>83.5</v>
      </c>
      <c r="S25" s="6">
        <v>0</v>
      </c>
      <c r="T25" s="6">
        <v>1</v>
      </c>
      <c r="U25" s="7">
        <f t="shared" si="2"/>
        <v>50</v>
      </c>
      <c r="V25" s="6">
        <v>0.33</v>
      </c>
      <c r="W25" s="7">
        <f t="shared" si="3"/>
        <v>33</v>
      </c>
      <c r="X25" s="7">
        <f t="shared" si="4"/>
        <v>60</v>
      </c>
      <c r="Y25" s="6">
        <v>1</v>
      </c>
      <c r="Z25" s="6">
        <v>1</v>
      </c>
      <c r="AA25" s="7">
        <f t="shared" si="5"/>
        <v>100</v>
      </c>
      <c r="AB25" s="6">
        <v>1</v>
      </c>
      <c r="AC25" s="6">
        <v>1</v>
      </c>
      <c r="AD25" s="7">
        <f t="shared" si="6"/>
        <v>100</v>
      </c>
      <c r="AE25" s="6">
        <v>1</v>
      </c>
      <c r="AF25" s="6">
        <v>0.38</v>
      </c>
      <c r="AG25" s="7">
        <f t="shared" si="7"/>
        <v>69</v>
      </c>
      <c r="AH25" s="6">
        <v>1</v>
      </c>
      <c r="AI25" s="6">
        <v>1</v>
      </c>
      <c r="AJ25" s="7">
        <f t="shared" si="8"/>
        <v>100</v>
      </c>
      <c r="AK25" s="6">
        <v>1</v>
      </c>
      <c r="AL25" s="6">
        <v>1</v>
      </c>
      <c r="AM25" s="7">
        <f t="shared" si="9"/>
        <v>100</v>
      </c>
      <c r="AN25" s="7">
        <f t="shared" si="10"/>
        <v>93.8</v>
      </c>
      <c r="AO25" s="6">
        <v>1</v>
      </c>
      <c r="AP25" s="6">
        <v>1</v>
      </c>
      <c r="AQ25" s="6">
        <v>0.8</v>
      </c>
      <c r="AR25" s="6">
        <v>1</v>
      </c>
      <c r="AS25" s="7">
        <f t="shared" si="11"/>
        <v>95</v>
      </c>
      <c r="AT25" s="6">
        <v>0.25</v>
      </c>
      <c r="AU25" s="6">
        <v>0</v>
      </c>
      <c r="AV25" s="6">
        <v>0.33</v>
      </c>
      <c r="AW25" s="6">
        <v>0.8</v>
      </c>
      <c r="AX25" s="7">
        <f t="shared" si="12"/>
        <v>34.5</v>
      </c>
      <c r="AY25" s="6">
        <v>0.76</v>
      </c>
      <c r="AZ25" s="6">
        <v>0.78</v>
      </c>
      <c r="BA25" s="7">
        <f t="shared" si="17"/>
        <v>77</v>
      </c>
      <c r="BB25" s="6">
        <v>0.67</v>
      </c>
      <c r="BC25" s="6">
        <v>1</v>
      </c>
      <c r="BD25" s="7">
        <f t="shared" si="18"/>
        <v>83.5</v>
      </c>
      <c r="BE25" s="7">
        <f t="shared" si="15"/>
        <v>69.916666666666671</v>
      </c>
      <c r="BF25" s="6">
        <v>0.56000000000000005</v>
      </c>
      <c r="BG25" s="6">
        <v>0.73</v>
      </c>
      <c r="BH25" s="6">
        <v>0.75</v>
      </c>
      <c r="BI25" s="6">
        <v>0.57999999999999996</v>
      </c>
      <c r="BJ25" s="7">
        <f t="shared" si="19"/>
        <v>65.5</v>
      </c>
    </row>
    <row r="26" spans="1:62" s="59" customFormat="1" x14ac:dyDescent="0.25">
      <c r="A26" s="29" t="s">
        <v>634</v>
      </c>
      <c r="B26" s="29" t="s">
        <v>25</v>
      </c>
      <c r="C26" s="29" t="s">
        <v>26</v>
      </c>
      <c r="D26" s="29" t="s">
        <v>581</v>
      </c>
      <c r="E26" s="29" t="s">
        <v>543</v>
      </c>
      <c r="F26" s="29" t="s">
        <v>29</v>
      </c>
      <c r="G26" s="29" t="s">
        <v>73</v>
      </c>
      <c r="H26" s="29" t="s">
        <v>635</v>
      </c>
      <c r="I26" s="29" t="s">
        <v>32</v>
      </c>
      <c r="J26" s="29" t="s">
        <v>571</v>
      </c>
      <c r="K26" s="30">
        <v>45175.688333333332</v>
      </c>
      <c r="L26" s="30">
        <v>45175.764444444445</v>
      </c>
      <c r="M26" s="29" t="s">
        <v>636</v>
      </c>
      <c r="N26" s="6">
        <v>16.329999999999998</v>
      </c>
      <c r="O26" s="7">
        <f t="shared" si="0"/>
        <v>52.677419354838705</v>
      </c>
      <c r="P26" s="6">
        <v>0.6</v>
      </c>
      <c r="Q26" s="6">
        <v>1</v>
      </c>
      <c r="R26" s="7">
        <f t="shared" si="1"/>
        <v>80</v>
      </c>
      <c r="S26" s="6">
        <v>0.6</v>
      </c>
      <c r="T26" s="6">
        <v>0</v>
      </c>
      <c r="U26" s="7">
        <f t="shared" si="2"/>
        <v>30</v>
      </c>
      <c r="V26" s="6">
        <v>1</v>
      </c>
      <c r="W26" s="7">
        <f t="shared" si="3"/>
        <v>100</v>
      </c>
      <c r="X26" s="7">
        <f t="shared" si="4"/>
        <v>64</v>
      </c>
      <c r="Y26" s="6">
        <v>0.8</v>
      </c>
      <c r="Z26" s="6">
        <v>0.5</v>
      </c>
      <c r="AA26" s="7">
        <f t="shared" si="5"/>
        <v>65</v>
      </c>
      <c r="AB26" s="6">
        <v>0.5</v>
      </c>
      <c r="AC26" s="6">
        <v>0.6</v>
      </c>
      <c r="AD26" s="7">
        <f t="shared" si="6"/>
        <v>55.000000000000007</v>
      </c>
      <c r="AE26" s="6">
        <v>0.25</v>
      </c>
      <c r="AF26" s="6">
        <v>0.28999999999999998</v>
      </c>
      <c r="AG26" s="7">
        <f t="shared" si="7"/>
        <v>27</v>
      </c>
      <c r="AH26" s="6">
        <v>0</v>
      </c>
      <c r="AI26" s="6">
        <v>1</v>
      </c>
      <c r="AJ26" s="7">
        <f t="shared" si="8"/>
        <v>50</v>
      </c>
      <c r="AK26" s="6">
        <v>0.5</v>
      </c>
      <c r="AL26" s="6">
        <v>0.4</v>
      </c>
      <c r="AM26" s="7">
        <f t="shared" si="9"/>
        <v>45</v>
      </c>
      <c r="AN26" s="7">
        <f t="shared" si="10"/>
        <v>48.4</v>
      </c>
      <c r="AO26" s="6">
        <v>0.75</v>
      </c>
      <c r="AP26" s="6">
        <v>1</v>
      </c>
      <c r="AQ26" s="6">
        <v>0.13</v>
      </c>
      <c r="AR26" s="6">
        <v>0.8</v>
      </c>
      <c r="AS26" s="7">
        <f t="shared" si="11"/>
        <v>67</v>
      </c>
      <c r="AT26" s="6">
        <v>0.75</v>
      </c>
      <c r="AU26" s="6">
        <v>0.25</v>
      </c>
      <c r="AV26" s="6">
        <v>0.75</v>
      </c>
      <c r="AW26" s="6">
        <v>0.5</v>
      </c>
      <c r="AX26" s="7">
        <f t="shared" si="12"/>
        <v>56.25</v>
      </c>
      <c r="AY26" s="6">
        <v>0.44</v>
      </c>
      <c r="AZ26" s="6">
        <v>0.88</v>
      </c>
      <c r="BA26" s="7">
        <f t="shared" si="17"/>
        <v>66</v>
      </c>
      <c r="BB26" s="6">
        <v>1</v>
      </c>
      <c r="BC26" s="6">
        <v>0.13</v>
      </c>
      <c r="BD26" s="7">
        <f t="shared" si="18"/>
        <v>56.499999999999993</v>
      </c>
      <c r="BE26" s="7">
        <f t="shared" si="15"/>
        <v>61.5</v>
      </c>
      <c r="BF26" s="6">
        <v>0.42</v>
      </c>
      <c r="BG26" s="6">
        <v>0.25</v>
      </c>
      <c r="BH26" s="6">
        <v>0.25</v>
      </c>
      <c r="BI26" s="6">
        <v>0</v>
      </c>
      <c r="BJ26" s="7">
        <f t="shared" si="19"/>
        <v>23</v>
      </c>
    </row>
    <row r="27" spans="1:62" s="59" customFormat="1" x14ac:dyDescent="0.25">
      <c r="A27" s="29" t="s">
        <v>637</v>
      </c>
      <c r="B27" s="29" t="s">
        <v>25</v>
      </c>
      <c r="C27" s="29" t="s">
        <v>26</v>
      </c>
      <c r="D27" s="29" t="s">
        <v>588</v>
      </c>
      <c r="E27" s="29" t="s">
        <v>543</v>
      </c>
      <c r="F27" s="29" t="s">
        <v>164</v>
      </c>
      <c r="G27" s="29" t="s">
        <v>638</v>
      </c>
      <c r="H27" s="29" t="s">
        <v>638</v>
      </c>
      <c r="I27" s="29"/>
      <c r="J27" s="29" t="s">
        <v>571</v>
      </c>
      <c r="K27" s="30" t="s">
        <v>639</v>
      </c>
      <c r="L27" s="30" t="s">
        <v>640</v>
      </c>
      <c r="M27" s="30" t="s">
        <v>641</v>
      </c>
      <c r="N27" s="60">
        <v>19.399999999999999</v>
      </c>
      <c r="O27" s="7">
        <f t="shared" si="0"/>
        <v>62.580645161290313</v>
      </c>
      <c r="P27" s="60">
        <v>0.67</v>
      </c>
      <c r="Q27" s="60">
        <v>0.43</v>
      </c>
      <c r="R27" s="7">
        <f t="shared" si="1"/>
        <v>55.000000000000007</v>
      </c>
      <c r="S27" s="60">
        <v>0</v>
      </c>
      <c r="T27" s="60">
        <v>0.6</v>
      </c>
      <c r="U27" s="7">
        <f t="shared" si="2"/>
        <v>30</v>
      </c>
      <c r="V27" s="60">
        <v>1</v>
      </c>
      <c r="W27" s="7">
        <f t="shared" si="3"/>
        <v>100</v>
      </c>
      <c r="X27" s="7">
        <f t="shared" si="4"/>
        <v>54</v>
      </c>
      <c r="Y27" s="60">
        <v>1</v>
      </c>
      <c r="Z27" s="60">
        <v>0.7</v>
      </c>
      <c r="AA27" s="7">
        <f t="shared" si="5"/>
        <v>85</v>
      </c>
      <c r="AB27" s="60">
        <v>1</v>
      </c>
      <c r="AC27" s="60">
        <v>1</v>
      </c>
      <c r="AD27" s="7">
        <f t="shared" si="6"/>
        <v>100</v>
      </c>
      <c r="AE27" s="60">
        <v>0.17</v>
      </c>
      <c r="AF27" s="60">
        <v>0.14000000000000001</v>
      </c>
      <c r="AG27" s="7">
        <f t="shared" si="7"/>
        <v>15.500000000000004</v>
      </c>
      <c r="AH27" s="60">
        <v>1</v>
      </c>
      <c r="AI27" s="60">
        <v>0</v>
      </c>
      <c r="AJ27" s="7">
        <f t="shared" si="8"/>
        <v>50</v>
      </c>
      <c r="AK27" s="60">
        <v>1</v>
      </c>
      <c r="AL27" s="60">
        <v>0.8</v>
      </c>
      <c r="AM27" s="7">
        <f t="shared" si="9"/>
        <v>90</v>
      </c>
      <c r="AN27" s="7">
        <f t="shared" si="10"/>
        <v>68.099999999999994</v>
      </c>
      <c r="AO27" s="60">
        <v>0.33</v>
      </c>
      <c r="AP27" s="60">
        <v>0.8</v>
      </c>
      <c r="AQ27" s="60">
        <v>0.25</v>
      </c>
      <c r="AR27" s="60">
        <v>0.4</v>
      </c>
      <c r="AS27" s="7">
        <f t="shared" si="11"/>
        <v>44.500000000000007</v>
      </c>
      <c r="AT27" s="60">
        <v>0.25</v>
      </c>
      <c r="AU27" s="60">
        <v>0.25</v>
      </c>
      <c r="AV27" s="60">
        <v>0.33</v>
      </c>
      <c r="AW27" s="60">
        <v>1</v>
      </c>
      <c r="AX27" s="7">
        <f t="shared" si="12"/>
        <v>45.75</v>
      </c>
      <c r="AY27" s="60">
        <v>0.94</v>
      </c>
      <c r="AZ27" s="60">
        <v>0.72</v>
      </c>
      <c r="BA27" s="7">
        <f t="shared" si="17"/>
        <v>83</v>
      </c>
      <c r="BB27" s="60">
        <v>0.38</v>
      </c>
      <c r="BC27" s="60">
        <v>1</v>
      </c>
      <c r="BD27" s="7">
        <f t="shared" si="18"/>
        <v>69</v>
      </c>
      <c r="BE27" s="7">
        <f t="shared" si="15"/>
        <v>55.416666666666671</v>
      </c>
      <c r="BF27" s="60">
        <v>0.75</v>
      </c>
      <c r="BG27" s="60">
        <v>0.64</v>
      </c>
      <c r="BH27" s="60">
        <v>1</v>
      </c>
      <c r="BI27" s="60">
        <v>0.86</v>
      </c>
      <c r="BJ27" s="7">
        <f t="shared" si="19"/>
        <v>81.25</v>
      </c>
    </row>
    <row r="28" spans="1:62" s="59" customFormat="1" x14ac:dyDescent="0.25">
      <c r="A28" s="29" t="s">
        <v>642</v>
      </c>
      <c r="B28" s="29" t="s">
        <v>25</v>
      </c>
      <c r="C28" s="29" t="s">
        <v>26</v>
      </c>
      <c r="D28" s="29" t="s">
        <v>47</v>
      </c>
      <c r="E28" s="29" t="s">
        <v>543</v>
      </c>
      <c r="F28" s="29" t="s">
        <v>58</v>
      </c>
      <c r="G28" s="29" t="s">
        <v>128</v>
      </c>
      <c r="H28" s="29" t="s">
        <v>128</v>
      </c>
      <c r="I28" s="29" t="s">
        <v>32</v>
      </c>
      <c r="J28" s="29" t="s">
        <v>571</v>
      </c>
      <c r="K28" s="30">
        <v>45178.819594907407</v>
      </c>
      <c r="L28" s="30">
        <v>45179.008692129632</v>
      </c>
      <c r="M28" s="29" t="s">
        <v>643</v>
      </c>
      <c r="N28" s="6">
        <v>22.62</v>
      </c>
      <c r="O28" s="7">
        <f t="shared" si="0"/>
        <v>72.967741935483872</v>
      </c>
      <c r="P28" s="6">
        <v>1</v>
      </c>
      <c r="Q28" s="6">
        <v>0.4</v>
      </c>
      <c r="R28" s="7">
        <f t="shared" si="1"/>
        <v>70</v>
      </c>
      <c r="S28" s="6">
        <v>0</v>
      </c>
      <c r="T28" s="6">
        <v>1</v>
      </c>
      <c r="U28" s="7">
        <f t="shared" si="2"/>
        <v>50</v>
      </c>
      <c r="V28" s="6">
        <v>1</v>
      </c>
      <c r="W28" s="7">
        <f t="shared" si="3"/>
        <v>100</v>
      </c>
      <c r="X28" s="7">
        <f t="shared" si="4"/>
        <v>68</v>
      </c>
      <c r="Y28" s="6">
        <v>0.88</v>
      </c>
      <c r="Z28" s="6">
        <v>1</v>
      </c>
      <c r="AA28" s="7">
        <f t="shared" si="5"/>
        <v>94</v>
      </c>
      <c r="AB28" s="6">
        <v>0.8</v>
      </c>
      <c r="AC28" s="6">
        <v>0.93</v>
      </c>
      <c r="AD28" s="7">
        <f t="shared" si="6"/>
        <v>86.5</v>
      </c>
      <c r="AE28" s="6">
        <v>0.38</v>
      </c>
      <c r="AF28" s="6">
        <v>0.67</v>
      </c>
      <c r="AG28" s="7">
        <f t="shared" si="7"/>
        <v>52.5</v>
      </c>
      <c r="AH28" s="6">
        <v>1</v>
      </c>
      <c r="AI28" s="6">
        <v>1</v>
      </c>
      <c r="AJ28" s="7">
        <f t="shared" si="8"/>
        <v>100</v>
      </c>
      <c r="AK28" s="6">
        <v>0.8</v>
      </c>
      <c r="AL28" s="6">
        <v>0.75</v>
      </c>
      <c r="AM28" s="7">
        <f t="shared" si="9"/>
        <v>77.5</v>
      </c>
      <c r="AN28" s="7">
        <f t="shared" si="10"/>
        <v>82.100000000000009</v>
      </c>
      <c r="AO28" s="6">
        <v>1</v>
      </c>
      <c r="AP28" s="6">
        <v>0.88</v>
      </c>
      <c r="AQ28" s="6">
        <v>0.25</v>
      </c>
      <c r="AR28" s="6">
        <v>0.8</v>
      </c>
      <c r="AS28" s="7">
        <f t="shared" si="11"/>
        <v>73.25</v>
      </c>
      <c r="AT28" s="6">
        <v>0.33</v>
      </c>
      <c r="AU28" s="6">
        <v>1</v>
      </c>
      <c r="AV28" s="6">
        <v>1</v>
      </c>
      <c r="AW28" s="6">
        <v>0.75</v>
      </c>
      <c r="AX28" s="7">
        <f t="shared" si="12"/>
        <v>77</v>
      </c>
      <c r="AY28" s="6">
        <v>0.72</v>
      </c>
      <c r="AZ28" s="6">
        <v>0.76</v>
      </c>
      <c r="BA28" s="7">
        <f t="shared" si="17"/>
        <v>74</v>
      </c>
      <c r="BB28" s="6">
        <v>1</v>
      </c>
      <c r="BC28" s="6">
        <v>0.33</v>
      </c>
      <c r="BD28" s="7">
        <f t="shared" si="18"/>
        <v>66.5</v>
      </c>
      <c r="BE28" s="7">
        <f t="shared" si="15"/>
        <v>73.499999999999986</v>
      </c>
      <c r="BF28" s="6">
        <v>0.5</v>
      </c>
      <c r="BG28" s="6">
        <v>0.42</v>
      </c>
      <c r="BH28" s="6">
        <v>0.45</v>
      </c>
      <c r="BI28" s="6">
        <v>0.82</v>
      </c>
      <c r="BJ28" s="7">
        <f t="shared" si="19"/>
        <v>54.75</v>
      </c>
    </row>
    <row r="29" spans="1:62" s="59" customFormat="1" x14ac:dyDescent="0.25">
      <c r="A29" s="29" t="s">
        <v>644</v>
      </c>
      <c r="B29" s="29" t="s">
        <v>25</v>
      </c>
      <c r="C29" s="29" t="s">
        <v>26</v>
      </c>
      <c r="D29" s="29" t="s">
        <v>645</v>
      </c>
      <c r="E29" s="29" t="s">
        <v>543</v>
      </c>
      <c r="F29" s="29" t="s">
        <v>29</v>
      </c>
      <c r="G29" s="29" t="s">
        <v>31</v>
      </c>
      <c r="H29" s="29" t="s">
        <v>31</v>
      </c>
      <c r="I29" s="29"/>
      <c r="J29" s="29" t="s">
        <v>571</v>
      </c>
      <c r="K29" s="30" t="s">
        <v>646</v>
      </c>
      <c r="L29" s="30" t="s">
        <v>647</v>
      </c>
      <c r="M29" s="30" t="s">
        <v>603</v>
      </c>
      <c r="N29" s="60">
        <v>13.63</v>
      </c>
      <c r="O29" s="7">
        <f t="shared" si="0"/>
        <v>43.967741935483872</v>
      </c>
      <c r="P29" s="60">
        <v>0.4</v>
      </c>
      <c r="Q29" s="60" t="s">
        <v>45</v>
      </c>
      <c r="R29" s="7">
        <f t="shared" si="1"/>
        <v>40</v>
      </c>
      <c r="S29" s="60">
        <v>0.25</v>
      </c>
      <c r="T29" s="60">
        <v>1</v>
      </c>
      <c r="U29" s="7">
        <f t="shared" si="2"/>
        <v>62.5</v>
      </c>
      <c r="V29" s="60">
        <v>1</v>
      </c>
      <c r="W29" s="7">
        <f t="shared" si="3"/>
        <v>100</v>
      </c>
      <c r="X29" s="7">
        <f t="shared" si="4"/>
        <v>66.25</v>
      </c>
      <c r="Y29" s="60">
        <v>0.4</v>
      </c>
      <c r="Z29" s="60">
        <v>0.38</v>
      </c>
      <c r="AA29" s="7">
        <f t="shared" si="5"/>
        <v>39</v>
      </c>
      <c r="AB29" s="60">
        <v>0.1</v>
      </c>
      <c r="AC29" s="60">
        <v>0.4</v>
      </c>
      <c r="AD29" s="7">
        <f t="shared" si="6"/>
        <v>25</v>
      </c>
      <c r="AE29" s="60">
        <v>0.67</v>
      </c>
      <c r="AF29" s="60">
        <v>0.25</v>
      </c>
      <c r="AG29" s="7">
        <f t="shared" si="7"/>
        <v>46</v>
      </c>
      <c r="AH29" s="60">
        <v>0</v>
      </c>
      <c r="AI29" s="60">
        <v>0.5</v>
      </c>
      <c r="AJ29" s="7">
        <f t="shared" si="8"/>
        <v>25</v>
      </c>
      <c r="AK29" s="60">
        <v>0.4</v>
      </c>
      <c r="AL29" s="60">
        <v>0.5</v>
      </c>
      <c r="AM29" s="7">
        <f t="shared" si="9"/>
        <v>45</v>
      </c>
      <c r="AN29" s="7">
        <f t="shared" si="10"/>
        <v>36</v>
      </c>
      <c r="AO29" s="60" t="s">
        <v>45</v>
      </c>
      <c r="AP29" s="60">
        <v>0.13</v>
      </c>
      <c r="AQ29" s="60">
        <v>0.4</v>
      </c>
      <c r="AR29" s="60">
        <v>1</v>
      </c>
      <c r="AS29" s="7">
        <f t="shared" si="11"/>
        <v>51</v>
      </c>
      <c r="AT29" s="60">
        <v>0.25</v>
      </c>
      <c r="AU29" s="60">
        <v>0</v>
      </c>
      <c r="AV29" s="60">
        <v>0</v>
      </c>
      <c r="AW29" s="60">
        <v>0.8</v>
      </c>
      <c r="AX29" s="7">
        <f t="shared" si="12"/>
        <v>26.25</v>
      </c>
      <c r="AY29" s="60">
        <v>0.67</v>
      </c>
      <c r="AZ29" s="60">
        <v>0.82</v>
      </c>
      <c r="BA29" s="7">
        <f t="shared" si="17"/>
        <v>74.5</v>
      </c>
      <c r="BB29" s="60">
        <v>0.25</v>
      </c>
      <c r="BC29" s="60">
        <v>1</v>
      </c>
      <c r="BD29" s="7">
        <f t="shared" si="18"/>
        <v>62.5</v>
      </c>
      <c r="BE29" s="7">
        <f t="shared" si="15"/>
        <v>48.363636363636367</v>
      </c>
      <c r="BF29" s="60">
        <v>0.6</v>
      </c>
      <c r="BG29" s="60">
        <v>0.28999999999999998</v>
      </c>
      <c r="BH29" s="60">
        <v>0.69</v>
      </c>
      <c r="BI29" s="60">
        <v>0.5</v>
      </c>
      <c r="BJ29" s="7">
        <f t="shared" si="19"/>
        <v>52</v>
      </c>
    </row>
    <row r="30" spans="1:62" s="59" customFormat="1" x14ac:dyDescent="0.25">
      <c r="A30" s="29" t="s">
        <v>648</v>
      </c>
      <c r="B30" s="29" t="s">
        <v>25</v>
      </c>
      <c r="C30" s="29" t="s">
        <v>26</v>
      </c>
      <c r="D30" s="29" t="s">
        <v>649</v>
      </c>
      <c r="E30" s="29" t="s">
        <v>543</v>
      </c>
      <c r="F30" s="29" t="s">
        <v>164</v>
      </c>
      <c r="G30" s="29" t="s">
        <v>119</v>
      </c>
      <c r="H30" s="29" t="s">
        <v>141</v>
      </c>
      <c r="I30" s="29"/>
      <c r="J30" s="29" t="s">
        <v>571</v>
      </c>
      <c r="K30" s="30" t="s">
        <v>650</v>
      </c>
      <c r="L30" s="30" t="s">
        <v>651</v>
      </c>
      <c r="M30" s="30" t="s">
        <v>652</v>
      </c>
      <c r="N30" s="60">
        <v>9.4499999999999993</v>
      </c>
      <c r="O30" s="7">
        <f t="shared" si="0"/>
        <v>30.483870967741932</v>
      </c>
      <c r="P30" s="60">
        <v>0.79</v>
      </c>
      <c r="Q30" s="60">
        <v>0.6</v>
      </c>
      <c r="R30" s="7">
        <f t="shared" si="1"/>
        <v>69.5</v>
      </c>
      <c r="S30" s="60">
        <v>0</v>
      </c>
      <c r="T30" s="60">
        <v>1</v>
      </c>
      <c r="U30" s="7">
        <f t="shared" si="2"/>
        <v>50</v>
      </c>
      <c r="V30" s="60">
        <v>1</v>
      </c>
      <c r="W30" s="7">
        <f t="shared" si="3"/>
        <v>100</v>
      </c>
      <c r="X30" s="7">
        <f t="shared" si="4"/>
        <v>67.800000000000011</v>
      </c>
      <c r="Y30" s="60">
        <v>1</v>
      </c>
      <c r="Z30" s="60">
        <v>1</v>
      </c>
      <c r="AA30" s="7">
        <f t="shared" si="5"/>
        <v>100</v>
      </c>
      <c r="AB30" s="60">
        <v>0.93</v>
      </c>
      <c r="AC30" s="60">
        <v>0</v>
      </c>
      <c r="AD30" s="7">
        <f t="shared" si="6"/>
        <v>46.5</v>
      </c>
      <c r="AE30" s="60">
        <v>0.33</v>
      </c>
      <c r="AF30" s="60">
        <v>0.75</v>
      </c>
      <c r="AG30" s="7">
        <f t="shared" si="7"/>
        <v>54</v>
      </c>
      <c r="AH30" s="60">
        <v>0.25</v>
      </c>
      <c r="AI30" s="60" t="s">
        <v>45</v>
      </c>
      <c r="AJ30" s="7">
        <f t="shared" si="8"/>
        <v>25</v>
      </c>
      <c r="AK30" s="60">
        <v>1</v>
      </c>
      <c r="AL30" s="60">
        <v>0.8</v>
      </c>
      <c r="AM30" s="7">
        <f t="shared" si="9"/>
        <v>90</v>
      </c>
      <c r="AN30" s="7">
        <f t="shared" si="10"/>
        <v>67.333333333333329</v>
      </c>
      <c r="AO30" s="60" t="s">
        <v>45</v>
      </c>
      <c r="AP30" s="60" t="s">
        <v>45</v>
      </c>
      <c r="AQ30" s="60" t="s">
        <v>45</v>
      </c>
      <c r="AR30" s="60" t="s">
        <v>45</v>
      </c>
      <c r="AS30" s="7">
        <v>0</v>
      </c>
      <c r="AT30" s="60" t="s">
        <v>45</v>
      </c>
      <c r="AU30" s="60" t="s">
        <v>45</v>
      </c>
      <c r="AV30" s="60" t="s">
        <v>45</v>
      </c>
      <c r="AW30" s="60" t="s">
        <v>45</v>
      </c>
      <c r="AX30" s="7">
        <v>0</v>
      </c>
      <c r="AY30" s="60" t="s">
        <v>45</v>
      </c>
      <c r="AZ30" s="60" t="s">
        <v>45</v>
      </c>
      <c r="BA30" s="7">
        <v>0</v>
      </c>
      <c r="BB30" s="60" t="s">
        <v>45</v>
      </c>
      <c r="BC30" s="60" t="s">
        <v>45</v>
      </c>
      <c r="BD30" s="7">
        <v>0</v>
      </c>
      <c r="BE30" s="7">
        <v>0</v>
      </c>
      <c r="BF30" s="60" t="s">
        <v>45</v>
      </c>
      <c r="BG30" s="60" t="s">
        <v>45</v>
      </c>
      <c r="BH30" s="60" t="s">
        <v>45</v>
      </c>
      <c r="BI30" s="60" t="s">
        <v>45</v>
      </c>
      <c r="BJ30" s="7">
        <v>0</v>
      </c>
    </row>
    <row r="31" spans="1:62" s="59" customFormat="1" x14ac:dyDescent="0.25">
      <c r="A31" s="29" t="s">
        <v>653</v>
      </c>
      <c r="B31" s="29" t="s">
        <v>25</v>
      </c>
      <c r="C31" s="29" t="s">
        <v>26</v>
      </c>
      <c r="D31" s="29" t="s">
        <v>135</v>
      </c>
      <c r="E31" s="29" t="s">
        <v>543</v>
      </c>
      <c r="F31" s="29" t="s">
        <v>48</v>
      </c>
      <c r="G31" s="29" t="s">
        <v>31</v>
      </c>
      <c r="H31" s="29" t="s">
        <v>59</v>
      </c>
      <c r="I31" s="29" t="s">
        <v>32</v>
      </c>
      <c r="J31" s="29" t="s">
        <v>571</v>
      </c>
      <c r="K31" s="30">
        <v>45179.522256944445</v>
      </c>
      <c r="L31" s="30">
        <v>45179.660925925928</v>
      </c>
      <c r="M31" s="29" t="s">
        <v>654</v>
      </c>
      <c r="N31" s="6">
        <v>26.12</v>
      </c>
      <c r="O31" s="7">
        <f t="shared" si="0"/>
        <v>84.258064516129039</v>
      </c>
      <c r="P31" s="6">
        <v>1</v>
      </c>
      <c r="Q31" s="6">
        <v>1</v>
      </c>
      <c r="R31" s="7">
        <f t="shared" si="1"/>
        <v>100</v>
      </c>
      <c r="S31" s="6">
        <v>1</v>
      </c>
      <c r="T31" s="6">
        <v>0.71</v>
      </c>
      <c r="U31" s="7">
        <f t="shared" si="2"/>
        <v>85.5</v>
      </c>
      <c r="V31" s="6">
        <v>1</v>
      </c>
      <c r="W31" s="7">
        <f t="shared" si="3"/>
        <v>100</v>
      </c>
      <c r="X31" s="7">
        <f t="shared" si="4"/>
        <v>94.199999999999989</v>
      </c>
      <c r="Y31" s="6">
        <v>1</v>
      </c>
      <c r="Z31" s="6">
        <v>1</v>
      </c>
      <c r="AA31" s="7">
        <f t="shared" si="5"/>
        <v>100</v>
      </c>
      <c r="AB31" s="6">
        <v>1</v>
      </c>
      <c r="AC31" s="6">
        <v>0.93</v>
      </c>
      <c r="AD31" s="7">
        <f t="shared" si="6"/>
        <v>96.500000000000014</v>
      </c>
      <c r="AE31" s="6">
        <v>1</v>
      </c>
      <c r="AF31" s="6">
        <v>0.63</v>
      </c>
      <c r="AG31" s="7">
        <f t="shared" si="7"/>
        <v>81.5</v>
      </c>
      <c r="AH31" s="6">
        <v>0.6</v>
      </c>
      <c r="AI31" s="6">
        <v>0</v>
      </c>
      <c r="AJ31" s="7">
        <f t="shared" si="8"/>
        <v>30</v>
      </c>
      <c r="AK31" s="6">
        <v>1</v>
      </c>
      <c r="AL31" s="6">
        <v>1</v>
      </c>
      <c r="AM31" s="7">
        <f t="shared" si="9"/>
        <v>100</v>
      </c>
      <c r="AN31" s="7">
        <f t="shared" si="10"/>
        <v>81.600000000000009</v>
      </c>
      <c r="AO31" s="6">
        <v>0.5</v>
      </c>
      <c r="AP31" s="6">
        <v>0.75</v>
      </c>
      <c r="AQ31" s="6">
        <v>1</v>
      </c>
      <c r="AR31" s="6">
        <v>1</v>
      </c>
      <c r="AS31" s="7">
        <f t="shared" ref="AS31:AS39" si="20">AVERAGE(AO31:AR31)*100</f>
        <v>81.25</v>
      </c>
      <c r="AT31" s="6">
        <v>1</v>
      </c>
      <c r="AU31" s="6">
        <v>1</v>
      </c>
      <c r="AV31" s="6">
        <v>1</v>
      </c>
      <c r="AW31" s="6">
        <v>1</v>
      </c>
      <c r="AX31" s="7">
        <f t="shared" ref="AX31:AX39" si="21">AVERAGE(AT31:AW31)*100</f>
        <v>100</v>
      </c>
      <c r="AY31" s="6">
        <v>0.94</v>
      </c>
      <c r="AZ31" s="6">
        <v>0.82</v>
      </c>
      <c r="BA31" s="7">
        <f t="shared" ref="BA31:BA39" si="22">AVERAGE(AY31:AZ31)*100</f>
        <v>87.999999999999986</v>
      </c>
      <c r="BB31" s="6">
        <v>1</v>
      </c>
      <c r="BC31" s="6">
        <v>1</v>
      </c>
      <c r="BD31" s="7">
        <f t="shared" ref="BD31:BD39" si="23">AVERAGE(BB31:BC31)*100</f>
        <v>100</v>
      </c>
      <c r="BE31" s="7">
        <f t="shared" ref="BE31:BE39" si="24">AVERAGE(AO31:AR31,AT31:AW31,AY31:AZ31,BB31:BC31)*100</f>
        <v>91.75</v>
      </c>
      <c r="BF31" s="6">
        <v>0.5</v>
      </c>
      <c r="BG31" s="6">
        <v>0.33</v>
      </c>
      <c r="BH31" s="6">
        <v>0.5</v>
      </c>
      <c r="BI31" s="6">
        <v>0.9</v>
      </c>
      <c r="BJ31" s="7">
        <f t="shared" ref="BJ31:BJ39" si="25">AVERAGE(BF31:BI31)*100</f>
        <v>55.75</v>
      </c>
    </row>
    <row r="32" spans="1:62" s="59" customFormat="1" x14ac:dyDescent="0.25">
      <c r="A32" s="29" t="s">
        <v>655</v>
      </c>
      <c r="B32" s="29" t="s">
        <v>25</v>
      </c>
      <c r="C32" s="29" t="s">
        <v>26</v>
      </c>
      <c r="D32" s="29" t="s">
        <v>581</v>
      </c>
      <c r="E32" s="29" t="s">
        <v>543</v>
      </c>
      <c r="F32" s="29" t="s">
        <v>48</v>
      </c>
      <c r="G32" s="29" t="s">
        <v>141</v>
      </c>
      <c r="H32" s="29" t="s">
        <v>141</v>
      </c>
      <c r="I32" s="29" t="s">
        <v>32</v>
      </c>
      <c r="J32" s="29" t="s">
        <v>571</v>
      </c>
      <c r="K32" s="30">
        <v>45176.855104166665</v>
      </c>
      <c r="L32" s="30">
        <v>45177.017060185186</v>
      </c>
      <c r="M32" s="29" t="s">
        <v>656</v>
      </c>
      <c r="N32" s="6">
        <v>25.35</v>
      </c>
      <c r="O32" s="7">
        <f t="shared" si="0"/>
        <v>81.774193548387103</v>
      </c>
      <c r="P32" s="6">
        <v>1</v>
      </c>
      <c r="Q32" s="6">
        <v>1</v>
      </c>
      <c r="R32" s="7">
        <f t="shared" si="1"/>
        <v>100</v>
      </c>
      <c r="S32" s="6">
        <v>1</v>
      </c>
      <c r="T32" s="6">
        <v>0.79</v>
      </c>
      <c r="U32" s="7">
        <f t="shared" si="2"/>
        <v>89.5</v>
      </c>
      <c r="V32" s="6">
        <v>0.5</v>
      </c>
      <c r="W32" s="7">
        <f t="shared" si="3"/>
        <v>50</v>
      </c>
      <c r="X32" s="7">
        <f t="shared" si="4"/>
        <v>85.8</v>
      </c>
      <c r="Y32" s="6">
        <v>0.7</v>
      </c>
      <c r="Z32" s="6">
        <v>0.9</v>
      </c>
      <c r="AA32" s="7">
        <f t="shared" si="5"/>
        <v>80</v>
      </c>
      <c r="AB32" s="6">
        <v>1</v>
      </c>
      <c r="AC32" s="6">
        <v>0.93</v>
      </c>
      <c r="AD32" s="7">
        <f t="shared" si="6"/>
        <v>96.500000000000014</v>
      </c>
      <c r="AE32" s="6">
        <v>0.38</v>
      </c>
      <c r="AF32" s="6">
        <v>1</v>
      </c>
      <c r="AG32" s="7">
        <f t="shared" si="7"/>
        <v>69</v>
      </c>
      <c r="AH32" s="6">
        <v>1</v>
      </c>
      <c r="AI32" s="6">
        <v>1</v>
      </c>
      <c r="AJ32" s="7">
        <f t="shared" si="8"/>
        <v>100</v>
      </c>
      <c r="AK32" s="6">
        <v>0.8</v>
      </c>
      <c r="AL32" s="6">
        <v>0.75</v>
      </c>
      <c r="AM32" s="7">
        <f t="shared" si="9"/>
        <v>77.5</v>
      </c>
      <c r="AN32" s="7">
        <f t="shared" si="10"/>
        <v>84.600000000000009</v>
      </c>
      <c r="AO32" s="6">
        <v>1</v>
      </c>
      <c r="AP32" s="6">
        <v>1</v>
      </c>
      <c r="AQ32" s="6">
        <v>1</v>
      </c>
      <c r="AR32" s="6">
        <v>1</v>
      </c>
      <c r="AS32" s="7">
        <f t="shared" si="20"/>
        <v>100</v>
      </c>
      <c r="AT32" s="6">
        <v>0.5</v>
      </c>
      <c r="AU32" s="6">
        <v>1</v>
      </c>
      <c r="AV32" s="6">
        <v>1</v>
      </c>
      <c r="AW32" s="6">
        <v>1</v>
      </c>
      <c r="AX32" s="7">
        <f t="shared" si="21"/>
        <v>87.5</v>
      </c>
      <c r="AY32" s="6">
        <v>0.88</v>
      </c>
      <c r="AZ32" s="6">
        <v>0.94</v>
      </c>
      <c r="BA32" s="7">
        <f t="shared" si="22"/>
        <v>90.999999999999986</v>
      </c>
      <c r="BB32" s="6">
        <v>0.63</v>
      </c>
      <c r="BC32" s="6">
        <v>0.33</v>
      </c>
      <c r="BD32" s="7">
        <f t="shared" si="23"/>
        <v>48</v>
      </c>
      <c r="BE32" s="7">
        <f t="shared" si="24"/>
        <v>85.666666666666686</v>
      </c>
      <c r="BF32" s="6">
        <v>0.82</v>
      </c>
      <c r="BG32" s="6">
        <v>0.67</v>
      </c>
      <c r="BH32" s="6">
        <v>0.33</v>
      </c>
      <c r="BI32" s="6">
        <v>0.5</v>
      </c>
      <c r="BJ32" s="7">
        <f t="shared" si="25"/>
        <v>58.000000000000007</v>
      </c>
    </row>
    <row r="33" spans="1:62" s="59" customFormat="1" x14ac:dyDescent="0.25">
      <c r="A33" s="29" t="s">
        <v>657</v>
      </c>
      <c r="B33" s="29" t="s">
        <v>25</v>
      </c>
      <c r="C33" s="29" t="s">
        <v>26</v>
      </c>
      <c r="D33" s="29" t="s">
        <v>547</v>
      </c>
      <c r="E33" s="29" t="s">
        <v>543</v>
      </c>
      <c r="F33" s="29" t="s">
        <v>48</v>
      </c>
      <c r="G33" s="29" t="s">
        <v>213</v>
      </c>
      <c r="H33" s="29" t="s">
        <v>213</v>
      </c>
      <c r="I33" s="29" t="s">
        <v>32</v>
      </c>
      <c r="J33" s="29" t="s">
        <v>571</v>
      </c>
      <c r="K33" s="30">
        <v>45182.381597222222</v>
      </c>
      <c r="L33" s="30">
        <v>45182.478946759256</v>
      </c>
      <c r="M33" s="29" t="s">
        <v>658</v>
      </c>
      <c r="N33" s="6">
        <v>17.43</v>
      </c>
      <c r="O33" s="7">
        <f t="shared" si="0"/>
        <v>56.225806451612904</v>
      </c>
      <c r="P33" s="6">
        <v>1</v>
      </c>
      <c r="Q33" s="6">
        <v>0.71</v>
      </c>
      <c r="R33" s="7">
        <f t="shared" si="1"/>
        <v>85.5</v>
      </c>
      <c r="S33" s="6">
        <v>0.71</v>
      </c>
      <c r="T33" s="6">
        <v>0.8</v>
      </c>
      <c r="U33" s="7">
        <f t="shared" si="2"/>
        <v>75.5</v>
      </c>
      <c r="V33" s="6">
        <v>0</v>
      </c>
      <c r="W33" s="7">
        <f t="shared" si="3"/>
        <v>0</v>
      </c>
      <c r="X33" s="7">
        <f t="shared" si="4"/>
        <v>64.399999999999991</v>
      </c>
      <c r="Y33" s="6">
        <v>1</v>
      </c>
      <c r="Z33" s="6">
        <v>0.7</v>
      </c>
      <c r="AA33" s="7">
        <f t="shared" si="5"/>
        <v>85</v>
      </c>
      <c r="AB33" s="6">
        <v>0.5</v>
      </c>
      <c r="AC33" s="6">
        <v>0.87</v>
      </c>
      <c r="AD33" s="7">
        <f t="shared" si="6"/>
        <v>68.5</v>
      </c>
      <c r="AE33" s="6">
        <v>0.38</v>
      </c>
      <c r="AF33" s="6">
        <v>0.43</v>
      </c>
      <c r="AG33" s="7">
        <f t="shared" si="7"/>
        <v>40.5</v>
      </c>
      <c r="AH33" s="6">
        <v>0.6</v>
      </c>
      <c r="AI33" s="6">
        <v>0</v>
      </c>
      <c r="AJ33" s="7">
        <f t="shared" si="8"/>
        <v>30</v>
      </c>
      <c r="AK33" s="6">
        <v>0.75</v>
      </c>
      <c r="AL33" s="6">
        <v>0.8</v>
      </c>
      <c r="AM33" s="7">
        <f t="shared" si="9"/>
        <v>77.5</v>
      </c>
      <c r="AN33" s="7">
        <f t="shared" si="10"/>
        <v>60.3</v>
      </c>
      <c r="AO33" s="6">
        <v>0.5</v>
      </c>
      <c r="AP33" s="6">
        <v>0</v>
      </c>
      <c r="AQ33" s="6">
        <v>1</v>
      </c>
      <c r="AR33" s="6">
        <v>0.8</v>
      </c>
      <c r="AS33" s="7">
        <f t="shared" si="20"/>
        <v>57.499999999999993</v>
      </c>
      <c r="AT33" s="6">
        <v>0</v>
      </c>
      <c r="AU33" s="6">
        <v>0.33</v>
      </c>
      <c r="AV33" s="6">
        <v>0</v>
      </c>
      <c r="AW33" s="6">
        <v>0.5</v>
      </c>
      <c r="AX33" s="7">
        <f t="shared" si="21"/>
        <v>20.75</v>
      </c>
      <c r="AY33" s="6">
        <v>1</v>
      </c>
      <c r="AZ33" s="6">
        <v>0.56000000000000005</v>
      </c>
      <c r="BA33" s="7">
        <f t="shared" si="22"/>
        <v>78</v>
      </c>
      <c r="BB33" s="6">
        <v>1</v>
      </c>
      <c r="BC33" s="6">
        <v>0</v>
      </c>
      <c r="BD33" s="7">
        <f t="shared" si="23"/>
        <v>50</v>
      </c>
      <c r="BE33" s="7">
        <f t="shared" si="24"/>
        <v>47.416666666666664</v>
      </c>
      <c r="BF33" s="6">
        <v>0.3</v>
      </c>
      <c r="BG33" s="6">
        <v>0.67</v>
      </c>
      <c r="BH33" s="6">
        <v>0.69</v>
      </c>
      <c r="BI33" s="6">
        <v>0.83</v>
      </c>
      <c r="BJ33" s="7">
        <f t="shared" si="25"/>
        <v>62.249999999999993</v>
      </c>
    </row>
    <row r="34" spans="1:62" s="59" customFormat="1" x14ac:dyDescent="0.25">
      <c r="A34" s="29" t="s">
        <v>659</v>
      </c>
      <c r="B34" s="29" t="s">
        <v>25</v>
      </c>
      <c r="C34" s="29" t="s">
        <v>26</v>
      </c>
      <c r="D34" s="29" t="s">
        <v>88</v>
      </c>
      <c r="E34" s="29" t="s">
        <v>543</v>
      </c>
      <c r="F34" s="29" t="s">
        <v>29</v>
      </c>
      <c r="G34" s="29" t="s">
        <v>635</v>
      </c>
      <c r="H34" s="29" t="s">
        <v>660</v>
      </c>
      <c r="I34" s="29" t="s">
        <v>32</v>
      </c>
      <c r="J34" s="29" t="s">
        <v>571</v>
      </c>
      <c r="K34" s="30">
        <v>45176.763078703705</v>
      </c>
      <c r="L34" s="30">
        <v>45176.877870370372</v>
      </c>
      <c r="M34" s="29" t="s">
        <v>661</v>
      </c>
      <c r="N34" s="6">
        <v>21.27</v>
      </c>
      <c r="O34" s="7">
        <f t="shared" si="0"/>
        <v>68.612903225806448</v>
      </c>
      <c r="P34" s="6">
        <v>1</v>
      </c>
      <c r="Q34" s="6">
        <v>0.67</v>
      </c>
      <c r="R34" s="7">
        <f t="shared" si="1"/>
        <v>83.5</v>
      </c>
      <c r="S34" s="6">
        <v>0</v>
      </c>
      <c r="T34" s="6">
        <v>1</v>
      </c>
      <c r="U34" s="7">
        <f t="shared" si="2"/>
        <v>50</v>
      </c>
      <c r="V34" s="6">
        <v>1</v>
      </c>
      <c r="W34" s="7">
        <f t="shared" si="3"/>
        <v>100</v>
      </c>
      <c r="X34" s="7">
        <f t="shared" si="4"/>
        <v>73.400000000000006</v>
      </c>
      <c r="Y34" s="6">
        <v>0.8</v>
      </c>
      <c r="Z34" s="6">
        <v>0.5</v>
      </c>
      <c r="AA34" s="7">
        <f t="shared" si="5"/>
        <v>65</v>
      </c>
      <c r="AB34" s="6">
        <v>0.4</v>
      </c>
      <c r="AC34" s="6">
        <v>0.73</v>
      </c>
      <c r="AD34" s="7">
        <f t="shared" si="6"/>
        <v>56.499999999999993</v>
      </c>
      <c r="AE34" s="6">
        <v>0.5</v>
      </c>
      <c r="AF34" s="6">
        <v>1</v>
      </c>
      <c r="AG34" s="7">
        <f t="shared" si="7"/>
        <v>75</v>
      </c>
      <c r="AH34" s="6">
        <v>0.5</v>
      </c>
      <c r="AI34" s="6">
        <v>1</v>
      </c>
      <c r="AJ34" s="7">
        <f t="shared" si="8"/>
        <v>75</v>
      </c>
      <c r="AK34" s="6">
        <v>1</v>
      </c>
      <c r="AL34" s="6">
        <v>0.8</v>
      </c>
      <c r="AM34" s="7">
        <f t="shared" si="9"/>
        <v>90</v>
      </c>
      <c r="AN34" s="7">
        <f t="shared" si="10"/>
        <v>72.3</v>
      </c>
      <c r="AO34" s="6">
        <v>0.25</v>
      </c>
      <c r="AP34" s="6">
        <v>0.8</v>
      </c>
      <c r="AQ34" s="6">
        <v>0.13</v>
      </c>
      <c r="AR34" s="6">
        <v>1</v>
      </c>
      <c r="AS34" s="7">
        <f t="shared" si="20"/>
        <v>54.500000000000007</v>
      </c>
      <c r="AT34" s="6">
        <v>1</v>
      </c>
      <c r="AU34" s="6">
        <v>0.25</v>
      </c>
      <c r="AV34" s="6">
        <v>0.33</v>
      </c>
      <c r="AW34" s="6">
        <v>0.5</v>
      </c>
      <c r="AX34" s="7">
        <f t="shared" si="21"/>
        <v>52</v>
      </c>
      <c r="AY34" s="6">
        <v>0.83</v>
      </c>
      <c r="AZ34" s="6">
        <v>1</v>
      </c>
      <c r="BA34" s="7">
        <f t="shared" si="22"/>
        <v>91.5</v>
      </c>
      <c r="BB34" s="6">
        <v>0.75</v>
      </c>
      <c r="BC34" s="6">
        <v>1</v>
      </c>
      <c r="BD34" s="7">
        <f t="shared" si="23"/>
        <v>87.5</v>
      </c>
      <c r="BE34" s="7">
        <f t="shared" si="24"/>
        <v>65.333333333333329</v>
      </c>
      <c r="BF34" s="6">
        <v>0.5</v>
      </c>
      <c r="BG34" s="6">
        <v>0.75</v>
      </c>
      <c r="BH34" s="6">
        <v>0.64</v>
      </c>
      <c r="BI34" s="6">
        <v>0.64</v>
      </c>
      <c r="BJ34" s="7">
        <f t="shared" si="25"/>
        <v>63.250000000000007</v>
      </c>
    </row>
    <row r="35" spans="1:62" s="59" customFormat="1" x14ac:dyDescent="0.25">
      <c r="A35" s="29" t="s">
        <v>662</v>
      </c>
      <c r="B35" s="29" t="s">
        <v>25</v>
      </c>
      <c r="C35" s="29" t="s">
        <v>26</v>
      </c>
      <c r="D35" s="29" t="s">
        <v>27</v>
      </c>
      <c r="E35" s="29" t="s">
        <v>543</v>
      </c>
      <c r="F35" s="29" t="s">
        <v>48</v>
      </c>
      <c r="G35" s="29" t="s">
        <v>141</v>
      </c>
      <c r="H35" s="29" t="s">
        <v>141</v>
      </c>
      <c r="I35" s="29" t="s">
        <v>32</v>
      </c>
      <c r="J35" s="29" t="s">
        <v>571</v>
      </c>
      <c r="K35" s="30">
        <v>45177.394444444442</v>
      </c>
      <c r="L35" s="30">
        <v>45177.555567129632</v>
      </c>
      <c r="M35" s="29" t="s">
        <v>663</v>
      </c>
      <c r="N35" s="6">
        <v>22.74</v>
      </c>
      <c r="O35" s="7">
        <f t="shared" si="0"/>
        <v>73.354838709677423</v>
      </c>
      <c r="P35" s="6">
        <v>1</v>
      </c>
      <c r="Q35" s="6">
        <v>0.86</v>
      </c>
      <c r="R35" s="7">
        <f t="shared" si="1"/>
        <v>93</v>
      </c>
      <c r="S35" s="6">
        <v>1</v>
      </c>
      <c r="T35" s="6">
        <v>0.56999999999999995</v>
      </c>
      <c r="U35" s="7">
        <f t="shared" si="2"/>
        <v>78.499999999999986</v>
      </c>
      <c r="V35" s="6">
        <v>1</v>
      </c>
      <c r="W35" s="7">
        <f t="shared" si="3"/>
        <v>100</v>
      </c>
      <c r="X35" s="7">
        <f t="shared" si="4"/>
        <v>88.6</v>
      </c>
      <c r="Y35" s="6">
        <v>0.9</v>
      </c>
      <c r="Z35" s="6">
        <v>1</v>
      </c>
      <c r="AA35" s="7">
        <f t="shared" si="5"/>
        <v>95</v>
      </c>
      <c r="AB35" s="6">
        <v>0.87</v>
      </c>
      <c r="AC35" s="6">
        <v>0.4</v>
      </c>
      <c r="AD35" s="7">
        <f t="shared" si="6"/>
        <v>63.5</v>
      </c>
      <c r="AE35" s="6">
        <v>0.42</v>
      </c>
      <c r="AF35" s="6">
        <v>0.38</v>
      </c>
      <c r="AG35" s="7">
        <f t="shared" si="7"/>
        <v>40</v>
      </c>
      <c r="AH35" s="6">
        <v>1</v>
      </c>
      <c r="AI35" s="6">
        <v>0.5</v>
      </c>
      <c r="AJ35" s="7">
        <f t="shared" si="8"/>
        <v>75</v>
      </c>
      <c r="AK35" s="6">
        <v>0.25</v>
      </c>
      <c r="AL35" s="6">
        <v>0.8</v>
      </c>
      <c r="AM35" s="7">
        <f t="shared" si="9"/>
        <v>52.5</v>
      </c>
      <c r="AN35" s="7">
        <f t="shared" si="10"/>
        <v>65.199999999999989</v>
      </c>
      <c r="AO35" s="6">
        <v>0.67</v>
      </c>
      <c r="AP35" s="6">
        <v>1</v>
      </c>
      <c r="AQ35" s="6">
        <v>0.75</v>
      </c>
      <c r="AR35" s="6">
        <v>1</v>
      </c>
      <c r="AS35" s="7">
        <f t="shared" si="20"/>
        <v>85.5</v>
      </c>
      <c r="AT35" s="6">
        <v>0.33</v>
      </c>
      <c r="AU35" s="6">
        <v>0.9</v>
      </c>
      <c r="AV35" s="6">
        <v>0.75</v>
      </c>
      <c r="AW35" s="6">
        <v>0.33</v>
      </c>
      <c r="AX35" s="7">
        <f t="shared" si="21"/>
        <v>57.75</v>
      </c>
      <c r="AY35" s="6">
        <v>0.61</v>
      </c>
      <c r="AZ35" s="6">
        <v>0.83</v>
      </c>
      <c r="BA35" s="7">
        <f t="shared" si="22"/>
        <v>72</v>
      </c>
      <c r="BB35" s="6">
        <v>1</v>
      </c>
      <c r="BC35" s="6">
        <v>1</v>
      </c>
      <c r="BD35" s="7">
        <f t="shared" si="23"/>
        <v>100</v>
      </c>
      <c r="BE35" s="7">
        <f t="shared" si="24"/>
        <v>76.416666666666671</v>
      </c>
      <c r="BF35" s="6">
        <v>0.67</v>
      </c>
      <c r="BG35" s="6">
        <v>0.67</v>
      </c>
      <c r="BH35" s="6">
        <v>0.55000000000000004</v>
      </c>
      <c r="BI35" s="6">
        <v>0.75</v>
      </c>
      <c r="BJ35" s="7">
        <f t="shared" si="25"/>
        <v>66</v>
      </c>
    </row>
    <row r="36" spans="1:62" s="59" customFormat="1" x14ac:dyDescent="0.25">
      <c r="A36" s="29" t="s">
        <v>664</v>
      </c>
      <c r="B36" s="29" t="s">
        <v>25</v>
      </c>
      <c r="C36" s="29" t="s">
        <v>26</v>
      </c>
      <c r="D36" s="29" t="s">
        <v>665</v>
      </c>
      <c r="E36" s="29" t="s">
        <v>543</v>
      </c>
      <c r="F36" s="29" t="s">
        <v>29</v>
      </c>
      <c r="G36" s="29" t="s">
        <v>666</v>
      </c>
      <c r="H36" s="29" t="s">
        <v>666</v>
      </c>
      <c r="I36" s="29"/>
      <c r="J36" s="29" t="s">
        <v>571</v>
      </c>
      <c r="K36" s="30" t="s">
        <v>667</v>
      </c>
      <c r="L36" s="30" t="s">
        <v>668</v>
      </c>
      <c r="M36" s="30" t="s">
        <v>669</v>
      </c>
      <c r="N36" s="60">
        <v>15.57</v>
      </c>
      <c r="O36" s="7">
        <f t="shared" si="0"/>
        <v>50.225806451612911</v>
      </c>
      <c r="P36" s="60">
        <v>1</v>
      </c>
      <c r="Q36" s="60">
        <v>7.0000000000000007E-2</v>
      </c>
      <c r="R36" s="7">
        <f t="shared" si="1"/>
        <v>53.5</v>
      </c>
      <c r="S36" s="60">
        <v>0.43</v>
      </c>
      <c r="T36" s="60">
        <v>1</v>
      </c>
      <c r="U36" s="7">
        <f t="shared" si="2"/>
        <v>71.5</v>
      </c>
      <c r="V36" s="60">
        <v>1</v>
      </c>
      <c r="W36" s="7">
        <f t="shared" si="3"/>
        <v>100</v>
      </c>
      <c r="X36" s="7">
        <f t="shared" si="4"/>
        <v>70</v>
      </c>
      <c r="Y36" s="60">
        <v>1</v>
      </c>
      <c r="Z36" s="60">
        <v>0.9</v>
      </c>
      <c r="AA36" s="7">
        <f t="shared" si="5"/>
        <v>95</v>
      </c>
      <c r="AB36" s="60">
        <v>1</v>
      </c>
      <c r="AC36" s="60">
        <v>1</v>
      </c>
      <c r="AD36" s="7">
        <f t="shared" si="6"/>
        <v>100</v>
      </c>
      <c r="AE36" s="60">
        <v>0.13</v>
      </c>
      <c r="AF36" s="60">
        <v>0.28999999999999998</v>
      </c>
      <c r="AG36" s="7">
        <f t="shared" si="7"/>
        <v>21</v>
      </c>
      <c r="AH36" s="60">
        <v>0.13</v>
      </c>
      <c r="AI36" s="60">
        <v>1</v>
      </c>
      <c r="AJ36" s="7">
        <f t="shared" si="8"/>
        <v>56.499999999999993</v>
      </c>
      <c r="AK36" s="60">
        <v>0.5</v>
      </c>
      <c r="AL36" s="60">
        <v>0</v>
      </c>
      <c r="AM36" s="7">
        <f t="shared" si="9"/>
        <v>25</v>
      </c>
      <c r="AN36" s="7">
        <f t="shared" si="10"/>
        <v>59.5</v>
      </c>
      <c r="AO36" s="60">
        <v>0.25</v>
      </c>
      <c r="AP36" s="60">
        <v>0</v>
      </c>
      <c r="AQ36" s="60">
        <v>0.25</v>
      </c>
      <c r="AR36" s="60">
        <v>0</v>
      </c>
      <c r="AS36" s="7">
        <f t="shared" si="20"/>
        <v>12.5</v>
      </c>
      <c r="AT36" s="60">
        <v>0</v>
      </c>
      <c r="AU36" s="60">
        <v>0.33</v>
      </c>
      <c r="AV36" s="60">
        <v>0.33</v>
      </c>
      <c r="AW36" s="60">
        <v>0</v>
      </c>
      <c r="AX36" s="7">
        <f t="shared" si="21"/>
        <v>16.5</v>
      </c>
      <c r="AY36" s="60">
        <v>0.39</v>
      </c>
      <c r="AZ36" s="60">
        <v>0.5</v>
      </c>
      <c r="BA36" s="7">
        <f t="shared" si="22"/>
        <v>44.5</v>
      </c>
      <c r="BB36" s="60">
        <v>0.67</v>
      </c>
      <c r="BC36" s="60">
        <v>0.67</v>
      </c>
      <c r="BD36" s="7">
        <f t="shared" si="23"/>
        <v>67</v>
      </c>
      <c r="BE36" s="7">
        <f t="shared" si="24"/>
        <v>28.250000000000004</v>
      </c>
      <c r="BF36" s="60">
        <v>1</v>
      </c>
      <c r="BG36" s="60">
        <v>0.5</v>
      </c>
      <c r="BH36" s="60">
        <v>0.75</v>
      </c>
      <c r="BI36" s="60">
        <v>0.5</v>
      </c>
      <c r="BJ36" s="7">
        <f t="shared" si="25"/>
        <v>68.75</v>
      </c>
    </row>
    <row r="37" spans="1:62" s="59" customFormat="1" x14ac:dyDescent="0.25">
      <c r="A37" s="29" t="s">
        <v>670</v>
      </c>
      <c r="B37" s="29" t="s">
        <v>25</v>
      </c>
      <c r="C37" s="29" t="s">
        <v>26</v>
      </c>
      <c r="D37" s="29" t="s">
        <v>671</v>
      </c>
      <c r="E37" s="29" t="s">
        <v>543</v>
      </c>
      <c r="F37" s="29" t="s">
        <v>48</v>
      </c>
      <c r="G37" s="29" t="s">
        <v>83</v>
      </c>
      <c r="H37" s="29" t="s">
        <v>83</v>
      </c>
      <c r="I37" s="29" t="s">
        <v>32</v>
      </c>
      <c r="J37" s="29" t="s">
        <v>571</v>
      </c>
      <c r="K37" s="30">
        <v>45183.727835648147</v>
      </c>
      <c r="L37" s="30">
        <v>45183.867615740739</v>
      </c>
      <c r="M37" s="29" t="s">
        <v>672</v>
      </c>
      <c r="N37" s="6">
        <v>19.45</v>
      </c>
      <c r="O37" s="7">
        <f t="shared" si="0"/>
        <v>62.741935483870968</v>
      </c>
      <c r="P37" s="6">
        <v>0.6</v>
      </c>
      <c r="Q37" s="6">
        <v>1</v>
      </c>
      <c r="R37" s="7">
        <f t="shared" si="1"/>
        <v>80</v>
      </c>
      <c r="S37" s="6">
        <v>1</v>
      </c>
      <c r="T37" s="6">
        <v>0.8</v>
      </c>
      <c r="U37" s="7">
        <f t="shared" si="2"/>
        <v>90</v>
      </c>
      <c r="V37" s="6">
        <v>0</v>
      </c>
      <c r="W37" s="7">
        <f t="shared" si="3"/>
        <v>0</v>
      </c>
      <c r="X37" s="7">
        <f t="shared" si="4"/>
        <v>68</v>
      </c>
      <c r="Y37" s="6">
        <v>1</v>
      </c>
      <c r="Z37" s="6">
        <v>0.7</v>
      </c>
      <c r="AA37" s="7">
        <f t="shared" si="5"/>
        <v>85</v>
      </c>
      <c r="AB37" s="6">
        <v>0.5</v>
      </c>
      <c r="AC37" s="6">
        <v>0.73</v>
      </c>
      <c r="AD37" s="7">
        <f t="shared" si="6"/>
        <v>61.5</v>
      </c>
      <c r="AE37" s="6">
        <v>0.14000000000000001</v>
      </c>
      <c r="AF37" s="6">
        <v>0.5</v>
      </c>
      <c r="AG37" s="7">
        <f t="shared" si="7"/>
        <v>32</v>
      </c>
      <c r="AH37" s="6">
        <v>0</v>
      </c>
      <c r="AI37" s="6">
        <v>0.5</v>
      </c>
      <c r="AJ37" s="7">
        <f t="shared" si="8"/>
        <v>25</v>
      </c>
      <c r="AK37" s="6">
        <v>0.6</v>
      </c>
      <c r="AL37" s="6">
        <v>0.25</v>
      </c>
      <c r="AM37" s="7">
        <f t="shared" si="9"/>
        <v>42.5</v>
      </c>
      <c r="AN37" s="7">
        <f t="shared" si="10"/>
        <v>49.2</v>
      </c>
      <c r="AO37" s="6">
        <v>0.8</v>
      </c>
      <c r="AP37" s="6">
        <v>0.75</v>
      </c>
      <c r="AQ37" s="6">
        <v>0.25</v>
      </c>
      <c r="AR37" s="6">
        <v>0.75</v>
      </c>
      <c r="AS37" s="7">
        <f t="shared" si="20"/>
        <v>63.749999999999993</v>
      </c>
      <c r="AT37" s="6">
        <v>1</v>
      </c>
      <c r="AU37" s="6">
        <v>0.75</v>
      </c>
      <c r="AV37" s="6">
        <v>1</v>
      </c>
      <c r="AW37" s="6">
        <v>0.33</v>
      </c>
      <c r="AX37" s="7">
        <f t="shared" si="21"/>
        <v>77</v>
      </c>
      <c r="AY37" s="6">
        <v>0.44</v>
      </c>
      <c r="AZ37" s="6">
        <v>0.88</v>
      </c>
      <c r="BA37" s="7">
        <f t="shared" si="22"/>
        <v>66</v>
      </c>
      <c r="BB37" s="6">
        <v>0.67</v>
      </c>
      <c r="BC37" s="6">
        <v>0.67</v>
      </c>
      <c r="BD37" s="7">
        <f t="shared" si="23"/>
        <v>67</v>
      </c>
      <c r="BE37" s="7">
        <f t="shared" si="24"/>
        <v>69.083333333333343</v>
      </c>
      <c r="BF37" s="6">
        <v>0.75</v>
      </c>
      <c r="BG37" s="6">
        <v>0.83</v>
      </c>
      <c r="BH37" s="6">
        <v>0.75</v>
      </c>
      <c r="BI37" s="6">
        <v>0.5</v>
      </c>
      <c r="BJ37" s="7">
        <f t="shared" si="25"/>
        <v>70.75</v>
      </c>
    </row>
    <row r="38" spans="1:62" s="59" customFormat="1" x14ac:dyDescent="0.25">
      <c r="A38" s="29" t="s">
        <v>673</v>
      </c>
      <c r="B38" s="29" t="s">
        <v>25</v>
      </c>
      <c r="C38" s="29" t="s">
        <v>26</v>
      </c>
      <c r="D38" s="29" t="s">
        <v>69</v>
      </c>
      <c r="E38" s="29" t="s">
        <v>543</v>
      </c>
      <c r="F38" s="29" t="s">
        <v>29</v>
      </c>
      <c r="G38" s="29" t="s">
        <v>660</v>
      </c>
      <c r="H38" s="29" t="s">
        <v>31</v>
      </c>
      <c r="I38" s="29" t="s">
        <v>32</v>
      </c>
      <c r="J38" s="29" t="s">
        <v>571</v>
      </c>
      <c r="K38" s="30">
        <v>45177.74659722222</v>
      </c>
      <c r="L38" s="30">
        <v>45177.898935185185</v>
      </c>
      <c r="M38" s="29" t="s">
        <v>674</v>
      </c>
      <c r="N38" s="6">
        <v>25.04</v>
      </c>
      <c r="O38" s="7">
        <f t="shared" si="0"/>
        <v>80.774193548387103</v>
      </c>
      <c r="P38" s="6">
        <v>0</v>
      </c>
      <c r="Q38" s="6">
        <v>1</v>
      </c>
      <c r="R38" s="7">
        <f t="shared" si="1"/>
        <v>50</v>
      </c>
      <c r="S38" s="6">
        <v>1</v>
      </c>
      <c r="T38" s="6">
        <v>0.64</v>
      </c>
      <c r="U38" s="7">
        <f t="shared" si="2"/>
        <v>82</v>
      </c>
      <c r="V38" s="6">
        <v>1</v>
      </c>
      <c r="W38" s="7">
        <f t="shared" si="3"/>
        <v>100</v>
      </c>
      <c r="X38" s="7">
        <f t="shared" si="4"/>
        <v>72.8</v>
      </c>
      <c r="Y38" s="6">
        <v>1</v>
      </c>
      <c r="Z38" s="6">
        <v>1</v>
      </c>
      <c r="AA38" s="7">
        <f t="shared" si="5"/>
        <v>100</v>
      </c>
      <c r="AB38" s="6">
        <v>1</v>
      </c>
      <c r="AC38" s="6">
        <v>1</v>
      </c>
      <c r="AD38" s="7">
        <f t="shared" si="6"/>
        <v>100</v>
      </c>
      <c r="AE38" s="6">
        <v>1</v>
      </c>
      <c r="AF38" s="6">
        <v>0.25</v>
      </c>
      <c r="AG38" s="7">
        <f t="shared" si="7"/>
        <v>62.5</v>
      </c>
      <c r="AH38" s="6">
        <v>1</v>
      </c>
      <c r="AI38" s="6">
        <v>1</v>
      </c>
      <c r="AJ38" s="7">
        <f t="shared" si="8"/>
        <v>100</v>
      </c>
      <c r="AK38" s="6">
        <v>1</v>
      </c>
      <c r="AL38" s="6">
        <v>1</v>
      </c>
      <c r="AM38" s="7">
        <f t="shared" si="9"/>
        <v>100</v>
      </c>
      <c r="AN38" s="7">
        <f t="shared" si="10"/>
        <v>92.5</v>
      </c>
      <c r="AO38" s="6">
        <v>1</v>
      </c>
      <c r="AP38" s="6">
        <v>1</v>
      </c>
      <c r="AQ38" s="6">
        <v>1</v>
      </c>
      <c r="AR38" s="6">
        <v>1</v>
      </c>
      <c r="AS38" s="7">
        <f t="shared" si="20"/>
        <v>100</v>
      </c>
      <c r="AT38" s="6">
        <v>0.5</v>
      </c>
      <c r="AU38" s="6">
        <v>0.5</v>
      </c>
      <c r="AV38" s="6">
        <v>0.9</v>
      </c>
      <c r="AW38" s="6">
        <v>0.33</v>
      </c>
      <c r="AX38" s="7">
        <f t="shared" si="21"/>
        <v>55.75</v>
      </c>
      <c r="AY38" s="6">
        <v>0.94</v>
      </c>
      <c r="AZ38" s="6">
        <v>0.67</v>
      </c>
      <c r="BA38" s="7">
        <f t="shared" si="22"/>
        <v>80.5</v>
      </c>
      <c r="BB38" s="6">
        <v>1</v>
      </c>
      <c r="BC38" s="6">
        <v>0.75</v>
      </c>
      <c r="BD38" s="7">
        <f t="shared" si="23"/>
        <v>87.5</v>
      </c>
      <c r="BE38" s="7">
        <f t="shared" si="24"/>
        <v>79.916666666666671</v>
      </c>
      <c r="BF38" s="6">
        <v>0.42</v>
      </c>
      <c r="BG38" s="6">
        <v>0.64</v>
      </c>
      <c r="BH38" s="6">
        <v>0.78</v>
      </c>
      <c r="BI38" s="6">
        <v>0.73</v>
      </c>
      <c r="BJ38" s="7">
        <f t="shared" si="25"/>
        <v>64.25</v>
      </c>
    </row>
    <row r="39" spans="1:62" s="59" customFormat="1" x14ac:dyDescent="0.25">
      <c r="A39" s="29" t="s">
        <v>675</v>
      </c>
      <c r="B39" s="29" t="s">
        <v>25</v>
      </c>
      <c r="C39" s="29" t="s">
        <v>26</v>
      </c>
      <c r="D39" s="29" t="s">
        <v>47</v>
      </c>
      <c r="E39" s="29" t="s">
        <v>543</v>
      </c>
      <c r="F39" s="29" t="s">
        <v>48</v>
      </c>
      <c r="G39" s="33"/>
      <c r="H39" s="29" t="s">
        <v>170</v>
      </c>
      <c r="I39" s="29" t="s">
        <v>32</v>
      </c>
      <c r="J39" s="29" t="s">
        <v>571</v>
      </c>
      <c r="K39" s="30">
        <v>45182.766377314816</v>
      </c>
      <c r="L39" s="30">
        <v>45182.907766203702</v>
      </c>
      <c r="M39" s="29" t="s">
        <v>676</v>
      </c>
      <c r="N39" s="6">
        <v>22.85</v>
      </c>
      <c r="O39" s="7">
        <f t="shared" si="0"/>
        <v>73.709677419354847</v>
      </c>
      <c r="P39" s="6">
        <v>0.8</v>
      </c>
      <c r="Q39" s="6">
        <v>1</v>
      </c>
      <c r="R39" s="7">
        <f t="shared" si="1"/>
        <v>90</v>
      </c>
      <c r="S39" s="6">
        <v>0.43</v>
      </c>
      <c r="T39" s="6">
        <v>1</v>
      </c>
      <c r="U39" s="7">
        <f t="shared" si="2"/>
        <v>71.5</v>
      </c>
      <c r="V39" s="6">
        <v>1</v>
      </c>
      <c r="W39" s="7">
        <f t="shared" si="3"/>
        <v>100</v>
      </c>
      <c r="X39" s="7">
        <f t="shared" si="4"/>
        <v>84.600000000000009</v>
      </c>
      <c r="Y39" s="6">
        <v>1</v>
      </c>
      <c r="Z39" s="6">
        <v>0.9</v>
      </c>
      <c r="AA39" s="7">
        <f t="shared" si="5"/>
        <v>95</v>
      </c>
      <c r="AB39" s="6">
        <v>0.2</v>
      </c>
      <c r="AC39" s="6">
        <v>1</v>
      </c>
      <c r="AD39" s="7">
        <f t="shared" si="6"/>
        <v>60</v>
      </c>
      <c r="AE39" s="6">
        <v>0.33</v>
      </c>
      <c r="AF39" s="6">
        <v>0.25</v>
      </c>
      <c r="AG39" s="7">
        <f t="shared" si="7"/>
        <v>29.000000000000004</v>
      </c>
      <c r="AH39" s="6">
        <v>1</v>
      </c>
      <c r="AI39" s="6">
        <v>1</v>
      </c>
      <c r="AJ39" s="7">
        <f t="shared" si="8"/>
        <v>100</v>
      </c>
      <c r="AK39" s="6">
        <v>0.75</v>
      </c>
      <c r="AL39" s="6">
        <v>1</v>
      </c>
      <c r="AM39" s="7">
        <f t="shared" si="9"/>
        <v>87.5</v>
      </c>
      <c r="AN39" s="7">
        <f t="shared" si="10"/>
        <v>74.3</v>
      </c>
      <c r="AO39" s="6">
        <v>0.8</v>
      </c>
      <c r="AP39" s="6">
        <v>0.5</v>
      </c>
      <c r="AQ39" s="6">
        <v>0.8</v>
      </c>
      <c r="AR39" s="6">
        <v>1</v>
      </c>
      <c r="AS39" s="7">
        <f t="shared" si="20"/>
        <v>77.5</v>
      </c>
      <c r="AT39" s="6">
        <v>0</v>
      </c>
      <c r="AU39" s="6">
        <v>0.67</v>
      </c>
      <c r="AV39" s="6">
        <v>0.67</v>
      </c>
      <c r="AW39" s="6">
        <v>0.9</v>
      </c>
      <c r="AX39" s="7">
        <f t="shared" si="21"/>
        <v>56.000000000000007</v>
      </c>
      <c r="AY39" s="6">
        <v>0.88</v>
      </c>
      <c r="AZ39" s="6">
        <v>0.83</v>
      </c>
      <c r="BA39" s="7">
        <f t="shared" si="22"/>
        <v>85.5</v>
      </c>
      <c r="BB39" s="6">
        <v>1</v>
      </c>
      <c r="BC39" s="6">
        <v>1</v>
      </c>
      <c r="BD39" s="7">
        <f t="shared" si="23"/>
        <v>100</v>
      </c>
      <c r="BE39" s="7">
        <f t="shared" si="24"/>
        <v>75.416666666666671</v>
      </c>
      <c r="BF39" s="6">
        <v>0.5</v>
      </c>
      <c r="BG39" s="6">
        <v>0.64</v>
      </c>
      <c r="BH39" s="6">
        <v>0.5</v>
      </c>
      <c r="BI39" s="6">
        <v>0.5</v>
      </c>
      <c r="BJ39" s="7">
        <f t="shared" si="25"/>
        <v>53.5</v>
      </c>
    </row>
    <row r="40" spans="1:62" s="61" customFormat="1" ht="15.75" x14ac:dyDescent="0.25">
      <c r="A40" s="96" t="s">
        <v>34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34"/>
      <c r="N40" s="8">
        <f>AVERAGE(N4:N39)</f>
        <v>20.296666666666667</v>
      </c>
      <c r="O40" s="8">
        <f t="shared" ref="O40:BJ40" si="26">AVERAGE(O4:O39)</f>
        <v>65.473118279569874</v>
      </c>
      <c r="P40" s="8">
        <f t="shared" si="26"/>
        <v>0.80916666666666659</v>
      </c>
      <c r="Q40" s="8">
        <f t="shared" si="26"/>
        <v>0.78571428571428592</v>
      </c>
      <c r="R40" s="8">
        <f t="shared" si="26"/>
        <v>79.208333333333329</v>
      </c>
      <c r="S40" s="8">
        <f t="shared" si="26"/>
        <v>0.58777777777777784</v>
      </c>
      <c r="T40" s="8">
        <f t="shared" si="26"/>
        <v>0.66749999999999998</v>
      </c>
      <c r="U40" s="8">
        <f t="shared" si="26"/>
        <v>62.763888888888886</v>
      </c>
      <c r="V40" s="8">
        <f t="shared" si="26"/>
        <v>0.66194444444444445</v>
      </c>
      <c r="W40" s="8">
        <f t="shared" si="26"/>
        <v>66.194444444444443</v>
      </c>
      <c r="X40" s="8">
        <f t="shared" si="26"/>
        <v>70.173611111111114</v>
      </c>
      <c r="Y40" s="8">
        <f t="shared" si="26"/>
        <v>0.87305555555555547</v>
      </c>
      <c r="Z40" s="8">
        <f t="shared" si="26"/>
        <v>0.81916666666666649</v>
      </c>
      <c r="AA40" s="8">
        <f t="shared" si="26"/>
        <v>84.611111111111114</v>
      </c>
      <c r="AB40" s="8">
        <f t="shared" si="26"/>
        <v>0.8075</v>
      </c>
      <c r="AC40" s="8">
        <f t="shared" si="26"/>
        <v>0.79888888888888887</v>
      </c>
      <c r="AD40" s="8">
        <f t="shared" si="26"/>
        <v>80.319444444444443</v>
      </c>
      <c r="AE40" s="8">
        <f t="shared" si="26"/>
        <v>0.54305555555555562</v>
      </c>
      <c r="AF40" s="8">
        <f t="shared" si="26"/>
        <v>0.46971428571428575</v>
      </c>
      <c r="AG40" s="8">
        <f t="shared" si="26"/>
        <v>50.916666666666664</v>
      </c>
      <c r="AH40" s="8">
        <f t="shared" si="26"/>
        <v>0.70583333333333342</v>
      </c>
      <c r="AI40" s="8">
        <f t="shared" si="26"/>
        <v>0.60029411764705876</v>
      </c>
      <c r="AJ40" s="8">
        <f t="shared" si="26"/>
        <v>64.680555555555557</v>
      </c>
      <c r="AK40" s="8">
        <f t="shared" si="26"/>
        <v>0.86250000000000016</v>
      </c>
      <c r="AL40" s="8">
        <f t="shared" si="26"/>
        <v>0.82500000000000007</v>
      </c>
      <c r="AM40" s="8">
        <f t="shared" si="26"/>
        <v>84.375</v>
      </c>
      <c r="AN40" s="8">
        <f t="shared" si="26"/>
        <v>73.231481481481467</v>
      </c>
      <c r="AO40" s="8">
        <f t="shared" si="26"/>
        <v>0.70382352941176485</v>
      </c>
      <c r="AP40" s="8">
        <f t="shared" si="26"/>
        <v>0.6805714285714286</v>
      </c>
      <c r="AQ40" s="8">
        <f t="shared" si="26"/>
        <v>0.64828571428571424</v>
      </c>
      <c r="AR40" s="8">
        <f t="shared" si="26"/>
        <v>0.75028571428571422</v>
      </c>
      <c r="AS40" s="8">
        <f t="shared" si="26"/>
        <v>67.506944444444443</v>
      </c>
      <c r="AT40" s="8">
        <f t="shared" si="26"/>
        <v>0.58828571428571419</v>
      </c>
      <c r="AU40" s="8">
        <f t="shared" si="26"/>
        <v>0.55705882352941183</v>
      </c>
      <c r="AV40" s="8">
        <f t="shared" si="26"/>
        <v>0.55205882352941171</v>
      </c>
      <c r="AW40" s="8">
        <f t="shared" si="26"/>
        <v>0.56117647058823517</v>
      </c>
      <c r="AX40" s="8">
        <f t="shared" si="26"/>
        <v>54.777777777777779</v>
      </c>
      <c r="AY40" s="8">
        <f t="shared" si="26"/>
        <v>0.75617647058823545</v>
      </c>
      <c r="AZ40" s="8">
        <f t="shared" si="26"/>
        <v>0.75176470588235289</v>
      </c>
      <c r="BA40" s="8">
        <f t="shared" si="26"/>
        <v>71.208333333333329</v>
      </c>
      <c r="BB40" s="8">
        <f t="shared" si="26"/>
        <v>0.61735294117647066</v>
      </c>
      <c r="BC40" s="8">
        <f t="shared" si="26"/>
        <v>0.60352941176470598</v>
      </c>
      <c r="BD40" s="8">
        <f t="shared" si="26"/>
        <v>57.652777777777779</v>
      </c>
      <c r="BE40" s="8">
        <f t="shared" si="26"/>
        <v>62.769823232323233</v>
      </c>
      <c r="BF40" s="8">
        <f t="shared" si="26"/>
        <v>0.56794117647058828</v>
      </c>
      <c r="BG40" s="8">
        <f t="shared" si="26"/>
        <v>0.5726470588235294</v>
      </c>
      <c r="BH40" s="8">
        <f t="shared" si="26"/>
        <v>0.55852941176470594</v>
      </c>
      <c r="BI40" s="8">
        <f t="shared" si="26"/>
        <v>0.56794117647058828</v>
      </c>
      <c r="BJ40" s="8">
        <f t="shared" si="26"/>
        <v>53.527777777777779</v>
      </c>
    </row>
  </sheetData>
  <mergeCells count="47"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N1:N3"/>
    <mergeCell ref="O1:O3"/>
    <mergeCell ref="P1:X1"/>
    <mergeCell ref="Y1:AN1"/>
    <mergeCell ref="AO1:BE1"/>
    <mergeCell ref="AO2:AS2"/>
    <mergeCell ref="AT2:AX2"/>
    <mergeCell ref="AY2:BA2"/>
    <mergeCell ref="BB2:BD2"/>
    <mergeCell ref="BF1:BJ1"/>
    <mergeCell ref="P2:R2"/>
    <mergeCell ref="S2:U2"/>
    <mergeCell ref="V2:W2"/>
    <mergeCell ref="Y2:AA2"/>
    <mergeCell ref="AB2:AD2"/>
    <mergeCell ref="AE2:AG2"/>
    <mergeCell ref="AH2:AJ2"/>
    <mergeCell ref="AK2:AM2"/>
    <mergeCell ref="AN2:AN3"/>
    <mergeCell ref="AT3:AW3"/>
    <mergeCell ref="AY3:AZ3"/>
    <mergeCell ref="BB3:BC3"/>
    <mergeCell ref="BF3:BI3"/>
    <mergeCell ref="A40:L40"/>
    <mergeCell ref="BE2:BE3"/>
    <mergeCell ref="BF2:BJ2"/>
    <mergeCell ref="P3:Q3"/>
    <mergeCell ref="S3:T3"/>
    <mergeCell ref="Y3:Z3"/>
    <mergeCell ref="AB3:AC3"/>
    <mergeCell ref="AE3:AF3"/>
    <mergeCell ref="AH3:AI3"/>
    <mergeCell ref="AK3:AL3"/>
    <mergeCell ref="AO3:AR3"/>
    <mergeCell ref="M1:M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"/>
  <sheetViews>
    <sheetView workbookViewId="0">
      <selection activeCell="BI11" sqref="BI11"/>
    </sheetView>
  </sheetViews>
  <sheetFormatPr defaultRowHeight="15" x14ac:dyDescent="0.25"/>
  <cols>
    <col min="1" max="1" width="33.5703125" bestFit="1" customWidth="1"/>
    <col min="2" max="2" width="18.7109375" bestFit="1" customWidth="1"/>
    <col min="3" max="3" width="14.7109375" bestFit="1" customWidth="1"/>
    <col min="4" max="4" width="36.5703125" bestFit="1" customWidth="1"/>
    <col min="5" max="5" width="10" bestFit="1" customWidth="1"/>
    <col min="6" max="6" width="32.42578125" bestFit="1" customWidth="1"/>
    <col min="7" max="7" width="10.85546875" bestFit="1" customWidth="1"/>
    <col min="8" max="8" width="18.42578125" bestFit="1" customWidth="1"/>
    <col min="9" max="9" width="16.28515625" bestFit="1" customWidth="1"/>
    <col min="10" max="10" width="23.85546875" bestFit="1" customWidth="1"/>
    <col min="11" max="12" width="14.85546875" bestFit="1" customWidth="1"/>
    <col min="13" max="13" width="14.42578125" customWidth="1"/>
    <col min="14" max="14" width="12.7109375" customWidth="1"/>
    <col min="15" max="15" width="11.140625" customWidth="1"/>
    <col min="16" max="17" width="5" customWidth="1"/>
    <col min="18" max="18" width="14.42578125" customWidth="1"/>
    <col min="19" max="20" width="5.28515625" customWidth="1"/>
    <col min="21" max="21" width="14.28515625" customWidth="1"/>
    <col min="22" max="22" width="5" customWidth="1"/>
    <col min="23" max="23" width="14.28515625" customWidth="1"/>
    <col min="24" max="24" width="12.7109375" customWidth="1"/>
    <col min="25" max="28" width="5" customWidth="1"/>
    <col min="29" max="29" width="14.7109375" customWidth="1"/>
    <col min="30" max="31" width="5.140625" customWidth="1"/>
    <col min="32" max="32" width="15" customWidth="1"/>
    <col min="33" max="34" width="5" customWidth="1"/>
    <col min="35" max="35" width="14.28515625" customWidth="1"/>
    <col min="36" max="37" width="7.5703125" customWidth="1"/>
    <col min="38" max="38" width="14.28515625" customWidth="1"/>
    <col min="39" max="39" width="11.28515625" customWidth="1"/>
    <col min="40" max="43" width="5" customWidth="1"/>
    <col min="44" max="44" width="13" customWidth="1"/>
    <col min="45" max="48" width="5" customWidth="1"/>
    <col min="49" max="49" width="14.28515625" customWidth="1"/>
    <col min="50" max="51" width="5" customWidth="1"/>
    <col min="52" max="52" width="14.28515625" customWidth="1"/>
    <col min="53" max="54" width="6.85546875" customWidth="1"/>
    <col min="55" max="55" width="14.28515625" customWidth="1"/>
    <col min="56" max="56" width="13" customWidth="1"/>
    <col min="57" max="60" width="5" customWidth="1"/>
    <col min="61" max="61" width="16.140625" customWidth="1"/>
  </cols>
  <sheetData>
    <row r="1" spans="1:61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7" t="s">
        <v>11</v>
      </c>
      <c r="N1" s="97" t="s">
        <v>525</v>
      </c>
      <c r="O1" s="97" t="s">
        <v>13</v>
      </c>
      <c r="P1" s="97" t="s">
        <v>526</v>
      </c>
      <c r="Q1" s="97"/>
      <c r="R1" s="97"/>
      <c r="S1" s="97"/>
      <c r="T1" s="97"/>
      <c r="U1" s="97"/>
      <c r="V1" s="97"/>
      <c r="W1" s="97"/>
      <c r="X1" s="97"/>
      <c r="Y1" s="97" t="s">
        <v>527</v>
      </c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 t="s">
        <v>528</v>
      </c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 t="s">
        <v>529</v>
      </c>
      <c r="BF1" s="97"/>
      <c r="BG1" s="97"/>
      <c r="BH1" s="97"/>
      <c r="BI1" s="97"/>
    </row>
    <row r="2" spans="1:6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 t="s">
        <v>530</v>
      </c>
      <c r="Q2" s="97"/>
      <c r="R2" s="97"/>
      <c r="S2" s="97" t="s">
        <v>531</v>
      </c>
      <c r="T2" s="97"/>
      <c r="U2" s="97"/>
      <c r="V2" s="97" t="s">
        <v>532</v>
      </c>
      <c r="W2" s="97"/>
      <c r="X2" s="97" t="s">
        <v>23</v>
      </c>
      <c r="Y2" s="97" t="s">
        <v>554</v>
      </c>
      <c r="Z2" s="97"/>
      <c r="AA2" s="97"/>
      <c r="AB2" s="97"/>
      <c r="AC2" s="97"/>
      <c r="AD2" s="97" t="s">
        <v>555</v>
      </c>
      <c r="AE2" s="97"/>
      <c r="AF2" s="97"/>
      <c r="AG2" s="97" t="s">
        <v>556</v>
      </c>
      <c r="AH2" s="97"/>
      <c r="AI2" s="97"/>
      <c r="AJ2" s="97" t="s">
        <v>557</v>
      </c>
      <c r="AK2" s="97"/>
      <c r="AL2" s="97"/>
      <c r="AM2" s="97" t="s">
        <v>23</v>
      </c>
      <c r="AN2" s="97" t="s">
        <v>537</v>
      </c>
      <c r="AO2" s="97"/>
      <c r="AP2" s="97"/>
      <c r="AQ2" s="97"/>
      <c r="AR2" s="97"/>
      <c r="AS2" s="97" t="s">
        <v>538</v>
      </c>
      <c r="AT2" s="97"/>
      <c r="AU2" s="97"/>
      <c r="AV2" s="97"/>
      <c r="AW2" s="97"/>
      <c r="AX2" s="97" t="s">
        <v>540</v>
      </c>
      <c r="AY2" s="97"/>
      <c r="AZ2" s="97"/>
      <c r="BA2" s="97" t="s">
        <v>541</v>
      </c>
      <c r="BB2" s="97"/>
      <c r="BC2" s="97"/>
      <c r="BD2" s="97" t="s">
        <v>23</v>
      </c>
      <c r="BE2" s="97" t="s">
        <v>238</v>
      </c>
      <c r="BF2" s="97"/>
      <c r="BG2" s="97"/>
      <c r="BH2" s="97"/>
      <c r="BI2" s="97"/>
    </row>
    <row r="3" spans="1:61" ht="38.25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 t="s">
        <v>22</v>
      </c>
      <c r="Q3" s="97"/>
      <c r="R3" s="2" t="s">
        <v>23</v>
      </c>
      <c r="S3" s="97" t="s">
        <v>22</v>
      </c>
      <c r="T3" s="97"/>
      <c r="U3" s="2" t="s">
        <v>23</v>
      </c>
      <c r="V3" s="2" t="s">
        <v>22</v>
      </c>
      <c r="W3" s="2" t="s">
        <v>23</v>
      </c>
      <c r="X3" s="97"/>
      <c r="Y3" s="97" t="s">
        <v>22</v>
      </c>
      <c r="Z3" s="97"/>
      <c r="AA3" s="97"/>
      <c r="AB3" s="97"/>
      <c r="AC3" s="2" t="s">
        <v>23</v>
      </c>
      <c r="AD3" s="97" t="s">
        <v>22</v>
      </c>
      <c r="AE3" s="97"/>
      <c r="AF3" s="2" t="s">
        <v>23</v>
      </c>
      <c r="AG3" s="97" t="s">
        <v>22</v>
      </c>
      <c r="AH3" s="97"/>
      <c r="AI3" s="2" t="s">
        <v>23</v>
      </c>
      <c r="AJ3" s="97" t="s">
        <v>22</v>
      </c>
      <c r="AK3" s="97"/>
      <c r="AL3" s="2" t="s">
        <v>23</v>
      </c>
      <c r="AM3" s="97"/>
      <c r="AN3" s="97" t="s">
        <v>22</v>
      </c>
      <c r="AO3" s="97"/>
      <c r="AP3" s="97"/>
      <c r="AQ3" s="97"/>
      <c r="AR3" s="2" t="s">
        <v>23</v>
      </c>
      <c r="AS3" s="97" t="s">
        <v>22</v>
      </c>
      <c r="AT3" s="97"/>
      <c r="AU3" s="97"/>
      <c r="AV3" s="97"/>
      <c r="AW3" s="2" t="s">
        <v>23</v>
      </c>
      <c r="AX3" s="97" t="s">
        <v>22</v>
      </c>
      <c r="AY3" s="97"/>
      <c r="AZ3" s="2" t="s">
        <v>23</v>
      </c>
      <c r="BA3" s="97" t="s">
        <v>22</v>
      </c>
      <c r="BB3" s="97"/>
      <c r="BC3" s="2" t="s">
        <v>23</v>
      </c>
      <c r="BD3" s="97"/>
      <c r="BE3" s="97" t="s">
        <v>22</v>
      </c>
      <c r="BF3" s="97"/>
      <c r="BG3" s="97"/>
      <c r="BH3" s="97"/>
      <c r="BI3" s="2" t="s">
        <v>23</v>
      </c>
    </row>
    <row r="4" spans="1:61" x14ac:dyDescent="0.25">
      <c r="A4" s="4" t="s">
        <v>558</v>
      </c>
      <c r="B4" s="4" t="s">
        <v>25</v>
      </c>
      <c r="C4" s="4" t="s">
        <v>26</v>
      </c>
      <c r="D4" s="4" t="s">
        <v>519</v>
      </c>
      <c r="E4" s="4" t="s">
        <v>543</v>
      </c>
      <c r="F4" s="4" t="s">
        <v>29</v>
      </c>
      <c r="G4" s="4" t="s">
        <v>559</v>
      </c>
      <c r="H4" s="4" t="s">
        <v>77</v>
      </c>
      <c r="I4" s="4" t="s">
        <v>32</v>
      </c>
      <c r="J4" s="4" t="s">
        <v>560</v>
      </c>
      <c r="K4" s="5">
        <v>45176.848402777781</v>
      </c>
      <c r="L4" s="5">
        <v>45176.954594907409</v>
      </c>
      <c r="M4" s="4" t="s">
        <v>561</v>
      </c>
      <c r="N4" s="6">
        <v>24.36</v>
      </c>
      <c r="O4" s="7">
        <f t="shared" ref="O4" si="0">N4/31*100</f>
        <v>78.58064516129032</v>
      </c>
      <c r="P4" s="6">
        <v>1</v>
      </c>
      <c r="Q4" s="6">
        <v>1</v>
      </c>
      <c r="R4" s="7">
        <f t="shared" ref="R4" si="1">AVERAGE(P4:Q4)*100</f>
        <v>100</v>
      </c>
      <c r="S4" s="6">
        <v>1</v>
      </c>
      <c r="T4" s="6">
        <v>1</v>
      </c>
      <c r="U4" s="7">
        <f t="shared" ref="U4" si="2">AVERAGE(S4:T4)*100</f>
        <v>100</v>
      </c>
      <c r="V4" s="6">
        <v>1</v>
      </c>
      <c r="W4" s="7">
        <f t="shared" ref="W4" si="3">V4*100</f>
        <v>100</v>
      </c>
      <c r="X4" s="7">
        <f t="shared" ref="X4" si="4">AVERAGE(P4:Q4,S4:T4,V4)*100</f>
        <v>100</v>
      </c>
      <c r="Y4" s="6">
        <v>1</v>
      </c>
      <c r="Z4" s="6">
        <v>0.57999999999999996</v>
      </c>
      <c r="AA4" s="6">
        <v>1</v>
      </c>
      <c r="AB4" s="6">
        <v>1</v>
      </c>
      <c r="AC4" s="7">
        <f t="shared" ref="AC4" si="5">AVERAGE(Y4:AB4)*100</f>
        <v>89.5</v>
      </c>
      <c r="AD4" s="6">
        <v>0.25</v>
      </c>
      <c r="AE4" s="6">
        <v>1</v>
      </c>
      <c r="AF4" s="7">
        <f t="shared" ref="AF4" si="6">AVERAGE(AD4:AE4)*100</f>
        <v>62.5</v>
      </c>
      <c r="AG4" s="6">
        <v>1</v>
      </c>
      <c r="AH4" s="6">
        <v>1</v>
      </c>
      <c r="AI4" s="7">
        <f t="shared" ref="AI4" si="7">AVERAGE(AG4:AH4)*100</f>
        <v>100</v>
      </c>
      <c r="AJ4" s="6">
        <v>1</v>
      </c>
      <c r="AK4" s="6">
        <v>0.77</v>
      </c>
      <c r="AL4" s="7">
        <f t="shared" ref="AL4" si="8">AVERAGE(AJ4:AK4)*100</f>
        <v>88.5</v>
      </c>
      <c r="AM4" s="7">
        <f t="shared" ref="AM4" si="9">AVERAGE(Y4:AB4,AD4:AE4,AG4:AH4,AJ4:AK4)*100</f>
        <v>86</v>
      </c>
      <c r="AN4" s="6">
        <v>0.83</v>
      </c>
      <c r="AO4" s="6">
        <v>0.6</v>
      </c>
      <c r="AP4" s="6">
        <v>0.5</v>
      </c>
      <c r="AQ4" s="6">
        <v>1</v>
      </c>
      <c r="AR4" s="7">
        <f t="shared" ref="AR4" si="10">AVERAGE(AN4:AQ4)*100</f>
        <v>73.25</v>
      </c>
      <c r="AS4" s="6">
        <v>1</v>
      </c>
      <c r="AT4" s="6">
        <v>0.5</v>
      </c>
      <c r="AU4" s="6">
        <v>0.5</v>
      </c>
      <c r="AV4" s="6">
        <v>1</v>
      </c>
      <c r="AW4" s="7">
        <f t="shared" ref="AW4" si="11">AVERAGE(AS4:AV4)*100</f>
        <v>75</v>
      </c>
      <c r="AX4" s="6">
        <v>0.94</v>
      </c>
      <c r="AY4" s="6">
        <v>0.33</v>
      </c>
      <c r="AZ4" s="7">
        <f t="shared" ref="AZ4" si="12">AVERAGE(AX4:AY4)*100</f>
        <v>63.5</v>
      </c>
      <c r="BA4" s="6">
        <v>1</v>
      </c>
      <c r="BB4" s="6">
        <v>0.33</v>
      </c>
      <c r="BC4" s="7">
        <f t="shared" ref="BC4" si="13">AVERAGE(BA4:BB4)*100</f>
        <v>66.5</v>
      </c>
      <c r="BD4" s="7">
        <f t="shared" ref="BD4" si="14">AVERAGE(AN4:AQ4,AS4:AV4,AX4:AY4,BA4:BB4)*100</f>
        <v>71.083333333333329</v>
      </c>
      <c r="BE4" s="6">
        <v>0.83</v>
      </c>
      <c r="BF4" s="6">
        <v>0.5</v>
      </c>
      <c r="BG4" s="6">
        <v>0</v>
      </c>
      <c r="BH4" s="6">
        <v>0.88</v>
      </c>
      <c r="BI4" s="7">
        <f t="shared" ref="BI4" si="15">AVERAGE(BE4:BH4)*100</f>
        <v>55.25</v>
      </c>
    </row>
    <row r="5" spans="1:61" ht="15.75" x14ac:dyDescent="0.25">
      <c r="A5" s="96" t="s">
        <v>34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34"/>
      <c r="N5" s="8">
        <f>AVERAGE(N4)</f>
        <v>24.36</v>
      </c>
      <c r="O5" s="8">
        <f t="shared" ref="O5:BI5" si="16">AVERAGE(O4)</f>
        <v>78.58064516129032</v>
      </c>
      <c r="P5" s="8">
        <f t="shared" si="16"/>
        <v>1</v>
      </c>
      <c r="Q5" s="8">
        <f t="shared" si="16"/>
        <v>1</v>
      </c>
      <c r="R5" s="8">
        <f t="shared" si="16"/>
        <v>100</v>
      </c>
      <c r="S5" s="8">
        <f t="shared" si="16"/>
        <v>1</v>
      </c>
      <c r="T5" s="8">
        <f t="shared" si="16"/>
        <v>1</v>
      </c>
      <c r="U5" s="8">
        <f t="shared" si="16"/>
        <v>100</v>
      </c>
      <c r="V5" s="8">
        <f t="shared" si="16"/>
        <v>1</v>
      </c>
      <c r="W5" s="8">
        <f t="shared" si="16"/>
        <v>100</v>
      </c>
      <c r="X5" s="8">
        <f t="shared" si="16"/>
        <v>100</v>
      </c>
      <c r="Y5" s="8">
        <f t="shared" si="16"/>
        <v>1</v>
      </c>
      <c r="Z5" s="8">
        <f t="shared" si="16"/>
        <v>0.57999999999999996</v>
      </c>
      <c r="AA5" s="8">
        <f t="shared" si="16"/>
        <v>1</v>
      </c>
      <c r="AB5" s="8">
        <f t="shared" si="16"/>
        <v>1</v>
      </c>
      <c r="AC5" s="8">
        <f t="shared" si="16"/>
        <v>89.5</v>
      </c>
      <c r="AD5" s="8">
        <f t="shared" si="16"/>
        <v>0.25</v>
      </c>
      <c r="AE5" s="8">
        <f t="shared" si="16"/>
        <v>1</v>
      </c>
      <c r="AF5" s="8">
        <f t="shared" si="16"/>
        <v>62.5</v>
      </c>
      <c r="AG5" s="8">
        <f t="shared" si="16"/>
        <v>1</v>
      </c>
      <c r="AH5" s="8">
        <f t="shared" si="16"/>
        <v>1</v>
      </c>
      <c r="AI5" s="8">
        <f t="shared" si="16"/>
        <v>100</v>
      </c>
      <c r="AJ5" s="8">
        <f t="shared" si="16"/>
        <v>1</v>
      </c>
      <c r="AK5" s="8">
        <f t="shared" si="16"/>
        <v>0.77</v>
      </c>
      <c r="AL5" s="8">
        <f t="shared" si="16"/>
        <v>88.5</v>
      </c>
      <c r="AM5" s="8">
        <f t="shared" si="16"/>
        <v>86</v>
      </c>
      <c r="AN5" s="8">
        <f t="shared" si="16"/>
        <v>0.83</v>
      </c>
      <c r="AO5" s="8">
        <f t="shared" si="16"/>
        <v>0.6</v>
      </c>
      <c r="AP5" s="8">
        <f t="shared" si="16"/>
        <v>0.5</v>
      </c>
      <c r="AQ5" s="8">
        <f t="shared" si="16"/>
        <v>1</v>
      </c>
      <c r="AR5" s="8">
        <f t="shared" si="16"/>
        <v>73.25</v>
      </c>
      <c r="AS5" s="8">
        <f t="shared" si="16"/>
        <v>1</v>
      </c>
      <c r="AT5" s="8">
        <f t="shared" si="16"/>
        <v>0.5</v>
      </c>
      <c r="AU5" s="8">
        <f t="shared" si="16"/>
        <v>0.5</v>
      </c>
      <c r="AV5" s="8">
        <f t="shared" si="16"/>
        <v>1</v>
      </c>
      <c r="AW5" s="8">
        <f t="shared" si="16"/>
        <v>75</v>
      </c>
      <c r="AX5" s="8">
        <f t="shared" si="16"/>
        <v>0.94</v>
      </c>
      <c r="AY5" s="8">
        <f t="shared" si="16"/>
        <v>0.33</v>
      </c>
      <c r="AZ5" s="8">
        <f t="shared" si="16"/>
        <v>63.5</v>
      </c>
      <c r="BA5" s="8">
        <f t="shared" si="16"/>
        <v>1</v>
      </c>
      <c r="BB5" s="8">
        <f t="shared" si="16"/>
        <v>0.33</v>
      </c>
      <c r="BC5" s="8">
        <f t="shared" si="16"/>
        <v>66.5</v>
      </c>
      <c r="BD5" s="8">
        <f t="shared" si="16"/>
        <v>71.083333333333329</v>
      </c>
      <c r="BE5" s="8">
        <f t="shared" si="16"/>
        <v>0.83</v>
      </c>
      <c r="BF5" s="8">
        <f t="shared" si="16"/>
        <v>0.5</v>
      </c>
      <c r="BG5" s="8">
        <f t="shared" si="16"/>
        <v>0</v>
      </c>
      <c r="BH5" s="8">
        <f t="shared" si="16"/>
        <v>0.88</v>
      </c>
      <c r="BI5" s="8">
        <f t="shared" si="16"/>
        <v>55.25</v>
      </c>
    </row>
  </sheetData>
  <mergeCells count="46"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O1:O3"/>
    <mergeCell ref="P1:X1"/>
    <mergeCell ref="Y1:AM1"/>
    <mergeCell ref="AN1:BD1"/>
    <mergeCell ref="AN2:AR2"/>
    <mergeCell ref="AS2:AW2"/>
    <mergeCell ref="AX2:AZ2"/>
    <mergeCell ref="BA2:BC2"/>
    <mergeCell ref="BE1:BI1"/>
    <mergeCell ref="P2:R2"/>
    <mergeCell ref="S2:U2"/>
    <mergeCell ref="V2:W2"/>
    <mergeCell ref="X2:X3"/>
    <mergeCell ref="Y2:AC2"/>
    <mergeCell ref="AD2:AF2"/>
    <mergeCell ref="AG2:AI2"/>
    <mergeCell ref="AJ2:AL2"/>
    <mergeCell ref="AM2:AM3"/>
    <mergeCell ref="AX3:AY3"/>
    <mergeCell ref="BA3:BB3"/>
    <mergeCell ref="BE3:BH3"/>
    <mergeCell ref="A5:L5"/>
    <mergeCell ref="BD2:BD3"/>
    <mergeCell ref="BE2:BI2"/>
    <mergeCell ref="P3:Q3"/>
    <mergeCell ref="S3:T3"/>
    <mergeCell ref="Y3:AB3"/>
    <mergeCell ref="AD3:AE3"/>
    <mergeCell ref="AG3:AH3"/>
    <mergeCell ref="AJ3:AK3"/>
    <mergeCell ref="AN3:AQ3"/>
    <mergeCell ref="AS3:AV3"/>
    <mergeCell ref="M1:M3"/>
    <mergeCell ref="N1:N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8"/>
  <sheetViews>
    <sheetView workbookViewId="0">
      <selection activeCell="N8" sqref="N8:BJ8"/>
    </sheetView>
  </sheetViews>
  <sheetFormatPr defaultColWidth="9.140625" defaultRowHeight="15" x14ac:dyDescent="0.25"/>
  <cols>
    <col min="1" max="1" width="36.28515625" bestFit="1" customWidth="1"/>
    <col min="2" max="2" width="18.7109375" bestFit="1" customWidth="1"/>
    <col min="3" max="3" width="14.7109375" bestFit="1" customWidth="1"/>
    <col min="4" max="4" width="36.5703125" bestFit="1" customWidth="1"/>
    <col min="5" max="5" width="10" bestFit="1" customWidth="1"/>
    <col min="6" max="6" width="32.42578125" bestFit="1" customWidth="1"/>
    <col min="7" max="7" width="10.85546875" bestFit="1" customWidth="1"/>
    <col min="8" max="8" width="18.42578125" bestFit="1" customWidth="1"/>
    <col min="9" max="9" width="16.28515625" bestFit="1" customWidth="1"/>
    <col min="10" max="10" width="9.42578125" bestFit="1" customWidth="1"/>
    <col min="11" max="12" width="14.85546875" bestFit="1" customWidth="1"/>
    <col min="13" max="13" width="16.7109375" bestFit="1" customWidth="1"/>
    <col min="14" max="14" width="17.42578125" bestFit="1" customWidth="1"/>
    <col min="15" max="15" width="16.42578125" bestFit="1" customWidth="1"/>
    <col min="16" max="17" width="5" customWidth="1"/>
    <col min="18" max="18" width="11.85546875" customWidth="1"/>
    <col min="19" max="20" width="5.28515625" customWidth="1"/>
    <col min="21" max="21" width="13.140625" customWidth="1"/>
    <col min="22" max="22" width="5" customWidth="1"/>
    <col min="23" max="23" width="12.5703125" customWidth="1"/>
    <col min="24" max="24" width="13.42578125" customWidth="1"/>
    <col min="25" max="28" width="5" customWidth="1"/>
    <col min="29" max="29" width="12.85546875" customWidth="1"/>
    <col min="30" max="30" width="7.85546875" customWidth="1"/>
    <col min="31" max="31" width="6.28515625" customWidth="1"/>
    <col min="32" max="32" width="13" customWidth="1"/>
    <col min="33" max="34" width="5" customWidth="1"/>
    <col min="35" max="35" width="13.42578125" customWidth="1"/>
    <col min="36" max="37" width="5" customWidth="1"/>
    <col min="38" max="39" width="13.42578125" customWidth="1"/>
    <col min="40" max="43" width="5" customWidth="1"/>
    <col min="44" max="44" width="14.7109375" customWidth="1"/>
    <col min="45" max="46" width="5" customWidth="1"/>
    <col min="47" max="47" width="14" customWidth="1"/>
    <col min="48" max="50" width="5" customWidth="1"/>
    <col min="51" max="51" width="12.28515625" customWidth="1"/>
    <col min="52" max="52" width="5" customWidth="1"/>
    <col min="53" max="53" width="13.28515625" customWidth="1"/>
    <col min="54" max="55" width="6.85546875" customWidth="1"/>
    <col min="56" max="56" width="13.7109375" customWidth="1"/>
    <col min="57" max="57" width="13.140625" customWidth="1"/>
    <col min="58" max="61" width="5" customWidth="1"/>
    <col min="62" max="62" width="14" customWidth="1"/>
  </cols>
  <sheetData>
    <row r="1" spans="1:62" s="58" customFormat="1" ht="30.75" customHeight="1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7" t="s">
        <v>11</v>
      </c>
      <c r="N1" s="97" t="s">
        <v>525</v>
      </c>
      <c r="O1" s="97" t="s">
        <v>13</v>
      </c>
      <c r="P1" s="97" t="s">
        <v>526</v>
      </c>
      <c r="Q1" s="97"/>
      <c r="R1" s="97"/>
      <c r="S1" s="97"/>
      <c r="T1" s="97"/>
      <c r="U1" s="97"/>
      <c r="V1" s="97"/>
      <c r="W1" s="97"/>
      <c r="X1" s="97"/>
      <c r="Y1" s="97" t="s">
        <v>527</v>
      </c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 t="s">
        <v>528</v>
      </c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 t="s">
        <v>529</v>
      </c>
      <c r="BG1" s="97"/>
      <c r="BH1" s="97"/>
      <c r="BI1" s="97"/>
      <c r="BJ1" s="97"/>
    </row>
    <row r="2" spans="1:62" s="58" customFormat="1" ht="25.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 t="s">
        <v>530</v>
      </c>
      <c r="Q2" s="97"/>
      <c r="R2" s="97"/>
      <c r="S2" s="97" t="s">
        <v>531</v>
      </c>
      <c r="T2" s="97"/>
      <c r="U2" s="97"/>
      <c r="V2" s="97" t="s">
        <v>532</v>
      </c>
      <c r="W2" s="97"/>
      <c r="X2" s="2" t="s">
        <v>526</v>
      </c>
      <c r="Y2" s="97" t="s">
        <v>533</v>
      </c>
      <c r="Z2" s="97"/>
      <c r="AA2" s="97"/>
      <c r="AB2" s="97"/>
      <c r="AC2" s="97"/>
      <c r="AD2" s="97" t="s">
        <v>534</v>
      </c>
      <c r="AE2" s="97"/>
      <c r="AF2" s="97"/>
      <c r="AG2" s="97" t="s">
        <v>535</v>
      </c>
      <c r="AH2" s="97"/>
      <c r="AI2" s="97"/>
      <c r="AJ2" s="97" t="s">
        <v>536</v>
      </c>
      <c r="AK2" s="97"/>
      <c r="AL2" s="97"/>
      <c r="AM2" s="2" t="s">
        <v>527</v>
      </c>
      <c r="AN2" s="97" t="s">
        <v>537</v>
      </c>
      <c r="AO2" s="97"/>
      <c r="AP2" s="97"/>
      <c r="AQ2" s="97"/>
      <c r="AR2" s="97"/>
      <c r="AS2" s="97" t="s">
        <v>538</v>
      </c>
      <c r="AT2" s="97"/>
      <c r="AU2" s="97"/>
      <c r="AV2" s="97" t="s">
        <v>539</v>
      </c>
      <c r="AW2" s="97"/>
      <c r="AX2" s="97"/>
      <c r="AY2" s="97"/>
      <c r="AZ2" s="97" t="s">
        <v>540</v>
      </c>
      <c r="BA2" s="97"/>
      <c r="BB2" s="97" t="s">
        <v>541</v>
      </c>
      <c r="BC2" s="97"/>
      <c r="BD2" s="97"/>
      <c r="BE2" s="97" t="s">
        <v>23</v>
      </c>
      <c r="BF2" s="97" t="s">
        <v>238</v>
      </c>
      <c r="BG2" s="97"/>
      <c r="BH2" s="97"/>
      <c r="BI2" s="97"/>
      <c r="BJ2" s="97"/>
    </row>
    <row r="3" spans="1:62" s="58" customFormat="1" ht="41.25" customHeight="1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 t="s">
        <v>22</v>
      </c>
      <c r="Q3" s="97"/>
      <c r="R3" s="2" t="s">
        <v>23</v>
      </c>
      <c r="S3" s="97" t="s">
        <v>22</v>
      </c>
      <c r="T3" s="97"/>
      <c r="U3" s="2" t="s">
        <v>23</v>
      </c>
      <c r="V3" s="2" t="s">
        <v>22</v>
      </c>
      <c r="W3" s="2" t="s">
        <v>23</v>
      </c>
      <c r="X3" s="2" t="s">
        <v>23</v>
      </c>
      <c r="Y3" s="97" t="s">
        <v>22</v>
      </c>
      <c r="Z3" s="97"/>
      <c r="AA3" s="97"/>
      <c r="AB3" s="97"/>
      <c r="AC3" s="2" t="s">
        <v>23</v>
      </c>
      <c r="AD3" s="97" t="s">
        <v>22</v>
      </c>
      <c r="AE3" s="97"/>
      <c r="AF3" s="2" t="s">
        <v>23</v>
      </c>
      <c r="AG3" s="97" t="s">
        <v>22</v>
      </c>
      <c r="AH3" s="97"/>
      <c r="AI3" s="2" t="s">
        <v>23</v>
      </c>
      <c r="AJ3" s="97" t="s">
        <v>22</v>
      </c>
      <c r="AK3" s="97"/>
      <c r="AL3" s="2" t="s">
        <v>23</v>
      </c>
      <c r="AM3" s="2" t="s">
        <v>23</v>
      </c>
      <c r="AN3" s="97" t="s">
        <v>22</v>
      </c>
      <c r="AO3" s="97"/>
      <c r="AP3" s="97"/>
      <c r="AQ3" s="97"/>
      <c r="AR3" s="2" t="s">
        <v>23</v>
      </c>
      <c r="AS3" s="97" t="s">
        <v>22</v>
      </c>
      <c r="AT3" s="97"/>
      <c r="AU3" s="2" t="s">
        <v>23</v>
      </c>
      <c r="AV3" s="97" t="s">
        <v>22</v>
      </c>
      <c r="AW3" s="97"/>
      <c r="AX3" s="97"/>
      <c r="AY3" s="2" t="s">
        <v>23</v>
      </c>
      <c r="AZ3" s="2" t="s">
        <v>22</v>
      </c>
      <c r="BA3" s="2" t="s">
        <v>23</v>
      </c>
      <c r="BB3" s="97" t="s">
        <v>22</v>
      </c>
      <c r="BC3" s="97"/>
      <c r="BD3" s="2" t="s">
        <v>23</v>
      </c>
      <c r="BE3" s="97"/>
      <c r="BF3" s="97" t="s">
        <v>22</v>
      </c>
      <c r="BG3" s="97"/>
      <c r="BH3" s="97"/>
      <c r="BI3" s="97"/>
      <c r="BJ3" s="2" t="s">
        <v>23</v>
      </c>
    </row>
    <row r="4" spans="1:62" s="59" customFormat="1" x14ac:dyDescent="0.25">
      <c r="A4" s="29" t="s">
        <v>542</v>
      </c>
      <c r="B4" s="29" t="s">
        <v>25</v>
      </c>
      <c r="C4" s="29" t="s">
        <v>26</v>
      </c>
      <c r="D4" s="29" t="s">
        <v>93</v>
      </c>
      <c r="E4" s="29" t="s">
        <v>543</v>
      </c>
      <c r="F4" s="29" t="s">
        <v>48</v>
      </c>
      <c r="G4" s="29" t="s">
        <v>49</v>
      </c>
      <c r="H4" s="29" t="s">
        <v>49</v>
      </c>
      <c r="I4" s="29" t="s">
        <v>32</v>
      </c>
      <c r="J4" s="29" t="s">
        <v>544</v>
      </c>
      <c r="K4" s="30">
        <v>45182.92765046296</v>
      </c>
      <c r="L4" s="30">
        <v>45183.062800925924</v>
      </c>
      <c r="M4" s="29" t="s">
        <v>545</v>
      </c>
      <c r="N4" s="31">
        <v>19.03</v>
      </c>
      <c r="O4" s="32">
        <f t="shared" ref="O4:O7" si="0">N4/31*100</f>
        <v>61.387096774193552</v>
      </c>
      <c r="P4" s="31">
        <v>1</v>
      </c>
      <c r="Q4" s="31">
        <v>0.43</v>
      </c>
      <c r="R4" s="32">
        <f t="shared" ref="R4:R7" si="1">AVERAGE(P4:Q4)*100</f>
        <v>71.5</v>
      </c>
      <c r="S4" s="31">
        <v>0</v>
      </c>
      <c r="T4" s="31">
        <v>1</v>
      </c>
      <c r="U4" s="32">
        <f t="shared" ref="U4:U7" si="2">AVERAGE(S4:T4)*100</f>
        <v>50</v>
      </c>
      <c r="V4" s="31">
        <v>0.33</v>
      </c>
      <c r="W4" s="32">
        <f t="shared" ref="W4:W7" si="3">V4*100</f>
        <v>33</v>
      </c>
      <c r="X4" s="32">
        <f t="shared" ref="X4:X7" si="4">AVERAGE(P4:Q4,S4:T4,V4)*100</f>
        <v>55.199999999999996</v>
      </c>
      <c r="Y4" s="31">
        <v>1</v>
      </c>
      <c r="Z4" s="31">
        <v>1</v>
      </c>
      <c r="AA4" s="31">
        <v>1</v>
      </c>
      <c r="AB4" s="31">
        <v>1</v>
      </c>
      <c r="AC4" s="32">
        <f t="shared" ref="AC4:AC7" si="5">AVERAGE(Y4:AB4)*100</f>
        <v>100</v>
      </c>
      <c r="AD4" s="31">
        <v>0.2</v>
      </c>
      <c r="AE4" s="31">
        <v>1</v>
      </c>
      <c r="AF4" s="32">
        <f t="shared" ref="AF4:AF7" si="6">AVERAGE(AD4:AE4)*100</f>
        <v>60</v>
      </c>
      <c r="AG4" s="31">
        <v>1</v>
      </c>
      <c r="AH4" s="31">
        <v>1</v>
      </c>
      <c r="AI4" s="32">
        <f t="shared" ref="AI4:AI7" si="7">AVERAGE(AG4:AH4)*100</f>
        <v>100</v>
      </c>
      <c r="AJ4" s="31">
        <v>1</v>
      </c>
      <c r="AK4" s="31">
        <v>1</v>
      </c>
      <c r="AL4" s="32">
        <f t="shared" ref="AL4:AL7" si="8">AVERAGE(AJ4:AK4)*100</f>
        <v>100</v>
      </c>
      <c r="AM4" s="32">
        <f t="shared" ref="AM4:AM7" si="9">AVERAGE(Y4:AB4,AD4:AE4,AG4:AH4,AJ4:AK4)*100</f>
        <v>92</v>
      </c>
      <c r="AN4" s="31">
        <v>0.6</v>
      </c>
      <c r="AO4" s="31">
        <v>0.25</v>
      </c>
      <c r="AP4" s="31">
        <v>0.8</v>
      </c>
      <c r="AQ4" s="31">
        <v>0.33</v>
      </c>
      <c r="AR4" s="32">
        <f t="shared" ref="AR4:AR7" si="10">AVERAGE(AN4:AQ4)*100</f>
        <v>49.5</v>
      </c>
      <c r="AS4" s="31">
        <v>0.6</v>
      </c>
      <c r="AT4" s="31">
        <v>0.17</v>
      </c>
      <c r="AU4" s="32">
        <f t="shared" ref="AU4:AU7" si="11">AVERAGE(AS4:AT4)*100</f>
        <v>38.5</v>
      </c>
      <c r="AV4" s="31">
        <v>1</v>
      </c>
      <c r="AW4" s="31">
        <v>0</v>
      </c>
      <c r="AX4" s="31">
        <v>0.5</v>
      </c>
      <c r="AY4" s="32">
        <f t="shared" ref="AY4:AY7" si="12">AVERAGE(AV4:AX4)*100</f>
        <v>50</v>
      </c>
      <c r="AZ4" s="31">
        <v>0.83</v>
      </c>
      <c r="BA4" s="32">
        <f t="shared" ref="BA4:BA7" si="13">AZ4*100</f>
        <v>83</v>
      </c>
      <c r="BB4" s="31">
        <v>0.67</v>
      </c>
      <c r="BC4" s="31">
        <v>0</v>
      </c>
      <c r="BD4" s="32">
        <f t="shared" ref="BD4:BD7" si="14">AVERAGE(BB4:BC4)*100</f>
        <v>33.5</v>
      </c>
      <c r="BE4" s="32">
        <f t="shared" ref="BE4:BE7" si="15">AVERAGE(AN4:AQ4,AS4:AT4,AV4:AX4,AZ4,BB4:BC4)*100</f>
        <v>47.916666666666671</v>
      </c>
      <c r="BF4" s="31">
        <v>0.56999999999999995</v>
      </c>
      <c r="BG4" s="31">
        <v>0.5</v>
      </c>
      <c r="BH4" s="31">
        <v>0.25</v>
      </c>
      <c r="BI4" s="31">
        <v>0</v>
      </c>
      <c r="BJ4" s="32">
        <f t="shared" ref="BJ4:BJ7" si="16">AVERAGE(BF4:BI4)*100</f>
        <v>32.999999999999993</v>
      </c>
    </row>
    <row r="5" spans="1:62" s="59" customFormat="1" x14ac:dyDescent="0.25">
      <c r="A5" s="29" t="s">
        <v>546</v>
      </c>
      <c r="B5" s="29" t="s">
        <v>25</v>
      </c>
      <c r="C5" s="29" t="s">
        <v>26</v>
      </c>
      <c r="D5" s="29" t="s">
        <v>547</v>
      </c>
      <c r="E5" s="29" t="s">
        <v>543</v>
      </c>
      <c r="F5" s="29" t="s">
        <v>48</v>
      </c>
      <c r="G5" s="29" t="s">
        <v>127</v>
      </c>
      <c r="H5" s="29" t="s">
        <v>127</v>
      </c>
      <c r="I5" s="29" t="s">
        <v>32</v>
      </c>
      <c r="J5" s="29" t="s">
        <v>544</v>
      </c>
      <c r="K5" s="30">
        <v>45182.737199074072</v>
      </c>
      <c r="L5" s="30">
        <v>45182.810879629629</v>
      </c>
      <c r="M5" s="29" t="s">
        <v>548</v>
      </c>
      <c r="N5" s="31">
        <v>15.49</v>
      </c>
      <c r="O5" s="32">
        <f t="shared" si="0"/>
        <v>49.967741935483872</v>
      </c>
      <c r="P5" s="31">
        <v>1</v>
      </c>
      <c r="Q5" s="31">
        <v>0.43</v>
      </c>
      <c r="R5" s="32">
        <f t="shared" si="1"/>
        <v>71.5</v>
      </c>
      <c r="S5" s="31">
        <v>0</v>
      </c>
      <c r="T5" s="31">
        <v>1</v>
      </c>
      <c r="U5" s="32">
        <f t="shared" si="2"/>
        <v>50</v>
      </c>
      <c r="V5" s="31">
        <v>0.5</v>
      </c>
      <c r="W5" s="32">
        <f t="shared" si="3"/>
        <v>50</v>
      </c>
      <c r="X5" s="32">
        <f t="shared" si="4"/>
        <v>58.599999999999994</v>
      </c>
      <c r="Y5" s="31">
        <v>1</v>
      </c>
      <c r="Z5" s="31">
        <v>0.67</v>
      </c>
      <c r="AA5" s="31">
        <v>1</v>
      </c>
      <c r="AB5" s="31">
        <v>1</v>
      </c>
      <c r="AC5" s="32">
        <f t="shared" si="5"/>
        <v>91.75</v>
      </c>
      <c r="AD5" s="31">
        <v>0</v>
      </c>
      <c r="AE5" s="31">
        <v>1</v>
      </c>
      <c r="AF5" s="32">
        <f t="shared" si="6"/>
        <v>50</v>
      </c>
      <c r="AG5" s="31">
        <v>1</v>
      </c>
      <c r="AH5" s="31">
        <v>1</v>
      </c>
      <c r="AI5" s="32">
        <f t="shared" si="7"/>
        <v>100</v>
      </c>
      <c r="AJ5" s="31">
        <v>0.19</v>
      </c>
      <c r="AK5" s="31">
        <v>0.2</v>
      </c>
      <c r="AL5" s="32">
        <f t="shared" si="8"/>
        <v>19.5</v>
      </c>
      <c r="AM5" s="32">
        <f t="shared" si="9"/>
        <v>70.600000000000009</v>
      </c>
      <c r="AN5" s="31">
        <v>0</v>
      </c>
      <c r="AO5" s="31">
        <v>0.2</v>
      </c>
      <c r="AP5" s="31">
        <v>0.17</v>
      </c>
      <c r="AQ5" s="31">
        <v>0.6</v>
      </c>
      <c r="AR5" s="32">
        <f t="shared" si="10"/>
        <v>24.25</v>
      </c>
      <c r="AS5" s="31">
        <v>0</v>
      </c>
      <c r="AT5" s="31">
        <v>0</v>
      </c>
      <c r="AU5" s="32">
        <f t="shared" si="11"/>
        <v>0</v>
      </c>
      <c r="AV5" s="31">
        <v>0</v>
      </c>
      <c r="AW5" s="31">
        <v>0</v>
      </c>
      <c r="AX5" s="31">
        <v>0</v>
      </c>
      <c r="AY5" s="32">
        <f t="shared" si="12"/>
        <v>0</v>
      </c>
      <c r="AZ5" s="31">
        <v>0.76</v>
      </c>
      <c r="BA5" s="32">
        <f t="shared" si="13"/>
        <v>76</v>
      </c>
      <c r="BB5" s="31">
        <v>0.6</v>
      </c>
      <c r="BC5" s="31">
        <v>0.67</v>
      </c>
      <c r="BD5" s="32">
        <f t="shared" si="14"/>
        <v>63.5</v>
      </c>
      <c r="BE5" s="32">
        <f t="shared" si="15"/>
        <v>25</v>
      </c>
      <c r="BF5" s="31">
        <v>0.45</v>
      </c>
      <c r="BG5" s="31">
        <v>0.3</v>
      </c>
      <c r="BH5" s="31">
        <v>0.75</v>
      </c>
      <c r="BI5" s="31">
        <v>1</v>
      </c>
      <c r="BJ5" s="32">
        <f t="shared" si="16"/>
        <v>62.5</v>
      </c>
    </row>
    <row r="6" spans="1:62" s="59" customFormat="1" x14ac:dyDescent="0.25">
      <c r="A6" s="29" t="s">
        <v>549</v>
      </c>
      <c r="B6" s="29" t="s">
        <v>25</v>
      </c>
      <c r="C6" s="29" t="s">
        <v>26</v>
      </c>
      <c r="D6" s="29" t="s">
        <v>47</v>
      </c>
      <c r="E6" s="29" t="s">
        <v>543</v>
      </c>
      <c r="F6" s="29" t="s">
        <v>58</v>
      </c>
      <c r="G6" s="29" t="s">
        <v>352</v>
      </c>
      <c r="H6" s="29" t="s">
        <v>128</v>
      </c>
      <c r="I6" s="29" t="s">
        <v>32</v>
      </c>
      <c r="J6" s="29" t="s">
        <v>544</v>
      </c>
      <c r="K6" s="30">
        <v>45180.44226851852</v>
      </c>
      <c r="L6" s="30">
        <v>45180.509317129632</v>
      </c>
      <c r="M6" s="29" t="s">
        <v>550</v>
      </c>
      <c r="N6" s="31">
        <v>25.97</v>
      </c>
      <c r="O6" s="32">
        <f t="shared" si="0"/>
        <v>83.774193548387089</v>
      </c>
      <c r="P6" s="31">
        <v>1</v>
      </c>
      <c r="Q6" s="31">
        <v>0.71</v>
      </c>
      <c r="R6" s="32">
        <f t="shared" si="1"/>
        <v>85.5</v>
      </c>
      <c r="S6" s="31">
        <v>1</v>
      </c>
      <c r="T6" s="31">
        <v>0.8</v>
      </c>
      <c r="U6" s="32">
        <f t="shared" si="2"/>
        <v>90</v>
      </c>
      <c r="V6" s="31">
        <v>1</v>
      </c>
      <c r="W6" s="32">
        <f t="shared" si="3"/>
        <v>100</v>
      </c>
      <c r="X6" s="32">
        <f t="shared" si="4"/>
        <v>90.199999999999989</v>
      </c>
      <c r="Y6" s="31">
        <v>1</v>
      </c>
      <c r="Z6" s="31">
        <v>1</v>
      </c>
      <c r="AA6" s="31">
        <v>1</v>
      </c>
      <c r="AB6" s="31">
        <v>0.83</v>
      </c>
      <c r="AC6" s="32">
        <f t="shared" si="5"/>
        <v>95.75</v>
      </c>
      <c r="AD6" s="31">
        <v>0.2</v>
      </c>
      <c r="AE6" s="31">
        <v>1</v>
      </c>
      <c r="AF6" s="32">
        <f t="shared" si="6"/>
        <v>60</v>
      </c>
      <c r="AG6" s="31">
        <v>1</v>
      </c>
      <c r="AH6" s="31">
        <v>1</v>
      </c>
      <c r="AI6" s="32">
        <f t="shared" si="7"/>
        <v>100</v>
      </c>
      <c r="AJ6" s="31">
        <v>1</v>
      </c>
      <c r="AK6" s="31">
        <v>1</v>
      </c>
      <c r="AL6" s="32">
        <f t="shared" si="8"/>
        <v>100</v>
      </c>
      <c r="AM6" s="32">
        <f t="shared" si="9"/>
        <v>90.300000000000011</v>
      </c>
      <c r="AN6" s="31">
        <v>1</v>
      </c>
      <c r="AO6" s="31">
        <v>1</v>
      </c>
      <c r="AP6" s="31">
        <v>1</v>
      </c>
      <c r="AQ6" s="31">
        <v>0.67</v>
      </c>
      <c r="AR6" s="32">
        <f t="shared" si="10"/>
        <v>91.75</v>
      </c>
      <c r="AS6" s="31">
        <v>1</v>
      </c>
      <c r="AT6" s="31">
        <v>0.4</v>
      </c>
      <c r="AU6" s="32">
        <f t="shared" si="11"/>
        <v>70</v>
      </c>
      <c r="AV6" s="31">
        <v>0</v>
      </c>
      <c r="AW6" s="31">
        <v>1</v>
      </c>
      <c r="AX6" s="31">
        <v>1</v>
      </c>
      <c r="AY6" s="32">
        <f t="shared" si="12"/>
        <v>66.666666666666657</v>
      </c>
      <c r="AZ6" s="31">
        <v>0.94</v>
      </c>
      <c r="BA6" s="32">
        <f t="shared" si="13"/>
        <v>94</v>
      </c>
      <c r="BB6" s="31">
        <v>1</v>
      </c>
      <c r="BC6" s="31">
        <v>0.8</v>
      </c>
      <c r="BD6" s="32">
        <f t="shared" si="14"/>
        <v>90</v>
      </c>
      <c r="BE6" s="32">
        <f t="shared" si="15"/>
        <v>81.75</v>
      </c>
      <c r="BF6" s="31">
        <v>1</v>
      </c>
      <c r="BG6" s="31">
        <v>0.36</v>
      </c>
      <c r="BH6" s="31">
        <v>0.57999999999999996</v>
      </c>
      <c r="BI6" s="31">
        <v>0.67</v>
      </c>
      <c r="BJ6" s="32">
        <f t="shared" si="16"/>
        <v>65.25</v>
      </c>
    </row>
    <row r="7" spans="1:62" s="59" customFormat="1" x14ac:dyDescent="0.25">
      <c r="A7" s="29" t="s">
        <v>551</v>
      </c>
      <c r="B7" s="29" t="s">
        <v>25</v>
      </c>
      <c r="C7" s="29" t="s">
        <v>26</v>
      </c>
      <c r="D7" s="29" t="s">
        <v>47</v>
      </c>
      <c r="E7" s="29" t="s">
        <v>543</v>
      </c>
      <c r="F7" s="29" t="s">
        <v>29</v>
      </c>
      <c r="G7" s="29" t="s">
        <v>552</v>
      </c>
      <c r="H7" s="29" t="s">
        <v>552</v>
      </c>
      <c r="I7" s="29" t="s">
        <v>32</v>
      </c>
      <c r="J7" s="29" t="s">
        <v>544</v>
      </c>
      <c r="K7" s="30">
        <v>45183.666990740741</v>
      </c>
      <c r="L7" s="30">
        <v>45183.715046296296</v>
      </c>
      <c r="M7" s="29" t="s">
        <v>553</v>
      </c>
      <c r="N7" s="31">
        <v>23.98</v>
      </c>
      <c r="O7" s="32">
        <f t="shared" si="0"/>
        <v>77.354838709677423</v>
      </c>
      <c r="P7" s="31">
        <v>1</v>
      </c>
      <c r="Q7" s="31">
        <v>0.8</v>
      </c>
      <c r="R7" s="32">
        <f t="shared" si="1"/>
        <v>90</v>
      </c>
      <c r="S7" s="31">
        <v>0.6</v>
      </c>
      <c r="T7" s="31">
        <v>1</v>
      </c>
      <c r="U7" s="32">
        <f t="shared" si="2"/>
        <v>80</v>
      </c>
      <c r="V7" s="31">
        <v>1</v>
      </c>
      <c r="W7" s="32">
        <f t="shared" si="3"/>
        <v>100</v>
      </c>
      <c r="X7" s="32">
        <f t="shared" si="4"/>
        <v>88.000000000000014</v>
      </c>
      <c r="Y7" s="31">
        <v>1</v>
      </c>
      <c r="Z7" s="31">
        <v>1</v>
      </c>
      <c r="AA7" s="31">
        <v>1</v>
      </c>
      <c r="AB7" s="31">
        <v>0.67</v>
      </c>
      <c r="AC7" s="32">
        <f t="shared" si="5"/>
        <v>91.75</v>
      </c>
      <c r="AD7" s="31">
        <v>1</v>
      </c>
      <c r="AE7" s="31">
        <v>0.2</v>
      </c>
      <c r="AF7" s="32">
        <f t="shared" si="6"/>
        <v>60</v>
      </c>
      <c r="AG7" s="31">
        <v>1</v>
      </c>
      <c r="AH7" s="31">
        <v>0</v>
      </c>
      <c r="AI7" s="32">
        <f t="shared" si="7"/>
        <v>50</v>
      </c>
      <c r="AJ7" s="31">
        <v>1</v>
      </c>
      <c r="AK7" s="31">
        <v>1</v>
      </c>
      <c r="AL7" s="32">
        <f t="shared" si="8"/>
        <v>100</v>
      </c>
      <c r="AM7" s="32">
        <f t="shared" si="9"/>
        <v>78.7</v>
      </c>
      <c r="AN7" s="31">
        <v>0.8</v>
      </c>
      <c r="AO7" s="31">
        <v>1</v>
      </c>
      <c r="AP7" s="31">
        <v>0</v>
      </c>
      <c r="AQ7" s="31">
        <v>1</v>
      </c>
      <c r="AR7" s="32">
        <f t="shared" si="10"/>
        <v>70</v>
      </c>
      <c r="AS7" s="31">
        <v>1</v>
      </c>
      <c r="AT7" s="31">
        <v>1</v>
      </c>
      <c r="AU7" s="32">
        <f t="shared" si="11"/>
        <v>100</v>
      </c>
      <c r="AV7" s="31">
        <v>0</v>
      </c>
      <c r="AW7" s="31">
        <v>1</v>
      </c>
      <c r="AX7" s="31">
        <v>1</v>
      </c>
      <c r="AY7" s="32">
        <f t="shared" si="12"/>
        <v>66.666666666666657</v>
      </c>
      <c r="AZ7" s="31">
        <v>0.83</v>
      </c>
      <c r="BA7" s="32">
        <f t="shared" si="13"/>
        <v>83</v>
      </c>
      <c r="BB7" s="31">
        <v>1</v>
      </c>
      <c r="BC7" s="31">
        <v>0.33</v>
      </c>
      <c r="BD7" s="32">
        <f t="shared" si="14"/>
        <v>66.5</v>
      </c>
      <c r="BE7" s="32">
        <f t="shared" si="15"/>
        <v>74.666666666666657</v>
      </c>
      <c r="BF7" s="31">
        <v>1</v>
      </c>
      <c r="BG7" s="31">
        <v>0.57999999999999996</v>
      </c>
      <c r="BH7" s="31">
        <v>0.67</v>
      </c>
      <c r="BI7" s="31">
        <v>0.5</v>
      </c>
      <c r="BJ7" s="32">
        <f t="shared" si="16"/>
        <v>68.75</v>
      </c>
    </row>
    <row r="8" spans="1:62" s="59" customFormat="1" x14ac:dyDescent="0.25">
      <c r="A8" s="102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"/>
      <c r="N8" s="7">
        <f>AVERAGE(N4:N7)</f>
        <v>21.1175</v>
      </c>
      <c r="O8" s="7">
        <f t="shared" ref="O8:BJ8" si="17">AVERAGE(O4:O7)</f>
        <v>68.120967741935488</v>
      </c>
      <c r="P8" s="7">
        <f t="shared" si="17"/>
        <v>1</v>
      </c>
      <c r="Q8" s="7">
        <f t="shared" si="17"/>
        <v>0.59250000000000003</v>
      </c>
      <c r="R8" s="7">
        <f t="shared" si="17"/>
        <v>79.625</v>
      </c>
      <c r="S8" s="7">
        <f t="shared" si="17"/>
        <v>0.4</v>
      </c>
      <c r="T8" s="7">
        <f t="shared" si="17"/>
        <v>0.95</v>
      </c>
      <c r="U8" s="7">
        <f t="shared" si="17"/>
        <v>67.5</v>
      </c>
      <c r="V8" s="7">
        <f t="shared" si="17"/>
        <v>0.70750000000000002</v>
      </c>
      <c r="W8" s="7">
        <f t="shared" si="17"/>
        <v>70.75</v>
      </c>
      <c r="X8" s="7">
        <f t="shared" si="17"/>
        <v>73</v>
      </c>
      <c r="Y8" s="7">
        <f t="shared" si="17"/>
        <v>1</v>
      </c>
      <c r="Z8" s="7">
        <f t="shared" si="17"/>
        <v>0.91749999999999998</v>
      </c>
      <c r="AA8" s="7">
        <f t="shared" si="17"/>
        <v>1</v>
      </c>
      <c r="AB8" s="7">
        <f t="shared" si="17"/>
        <v>0.875</v>
      </c>
      <c r="AC8" s="7">
        <f t="shared" si="17"/>
        <v>94.8125</v>
      </c>
      <c r="AD8" s="7">
        <f t="shared" si="17"/>
        <v>0.35</v>
      </c>
      <c r="AE8" s="7">
        <f t="shared" si="17"/>
        <v>0.8</v>
      </c>
      <c r="AF8" s="7">
        <f t="shared" si="17"/>
        <v>57.5</v>
      </c>
      <c r="AG8" s="7">
        <f t="shared" si="17"/>
        <v>1</v>
      </c>
      <c r="AH8" s="7">
        <f t="shared" si="17"/>
        <v>0.75</v>
      </c>
      <c r="AI8" s="7">
        <f t="shared" si="17"/>
        <v>87.5</v>
      </c>
      <c r="AJ8" s="7">
        <f t="shared" si="17"/>
        <v>0.79749999999999999</v>
      </c>
      <c r="AK8" s="7">
        <f t="shared" si="17"/>
        <v>0.8</v>
      </c>
      <c r="AL8" s="7">
        <f t="shared" si="17"/>
        <v>79.875</v>
      </c>
      <c r="AM8" s="7">
        <f t="shared" si="17"/>
        <v>82.9</v>
      </c>
      <c r="AN8" s="7">
        <f t="shared" si="17"/>
        <v>0.60000000000000009</v>
      </c>
      <c r="AO8" s="7">
        <f t="shared" si="17"/>
        <v>0.61250000000000004</v>
      </c>
      <c r="AP8" s="7">
        <f t="shared" si="17"/>
        <v>0.49250000000000005</v>
      </c>
      <c r="AQ8" s="7">
        <f t="shared" si="17"/>
        <v>0.65</v>
      </c>
      <c r="AR8" s="7">
        <f t="shared" si="17"/>
        <v>58.875</v>
      </c>
      <c r="AS8" s="7">
        <f t="shared" si="17"/>
        <v>0.65</v>
      </c>
      <c r="AT8" s="7">
        <f t="shared" si="17"/>
        <v>0.39250000000000002</v>
      </c>
      <c r="AU8" s="7">
        <f t="shared" si="17"/>
        <v>52.125</v>
      </c>
      <c r="AV8" s="7">
        <f t="shared" si="17"/>
        <v>0.25</v>
      </c>
      <c r="AW8" s="7">
        <f t="shared" si="17"/>
        <v>0.5</v>
      </c>
      <c r="AX8" s="7">
        <f t="shared" si="17"/>
        <v>0.625</v>
      </c>
      <c r="AY8" s="7">
        <f t="shared" si="17"/>
        <v>45.833333333333329</v>
      </c>
      <c r="AZ8" s="7">
        <f t="shared" si="17"/>
        <v>0.84</v>
      </c>
      <c r="BA8" s="7">
        <f t="shared" si="17"/>
        <v>84</v>
      </c>
      <c r="BB8" s="7">
        <f t="shared" si="17"/>
        <v>0.8175</v>
      </c>
      <c r="BC8" s="7">
        <f t="shared" si="17"/>
        <v>0.45000000000000007</v>
      </c>
      <c r="BD8" s="7">
        <f t="shared" si="17"/>
        <v>63.375</v>
      </c>
      <c r="BE8" s="7">
        <f t="shared" si="17"/>
        <v>57.333333333333336</v>
      </c>
      <c r="BF8" s="7">
        <f t="shared" si="17"/>
        <v>0.755</v>
      </c>
      <c r="BG8" s="7">
        <f t="shared" si="17"/>
        <v>0.43500000000000005</v>
      </c>
      <c r="BH8" s="7">
        <f t="shared" si="17"/>
        <v>0.5625</v>
      </c>
      <c r="BI8" s="7">
        <f t="shared" si="17"/>
        <v>0.54249999999999998</v>
      </c>
      <c r="BJ8" s="7">
        <f t="shared" si="17"/>
        <v>57.375</v>
      </c>
    </row>
  </sheetData>
  <mergeCells count="45">
    <mergeCell ref="F1:F3"/>
    <mergeCell ref="A1:A3"/>
    <mergeCell ref="B1:B3"/>
    <mergeCell ref="C1:C3"/>
    <mergeCell ref="D1:D3"/>
    <mergeCell ref="E1:E3"/>
    <mergeCell ref="BE2:BE3"/>
    <mergeCell ref="G1:G3"/>
    <mergeCell ref="H1:H3"/>
    <mergeCell ref="I1:I3"/>
    <mergeCell ref="J1:J3"/>
    <mergeCell ref="K1:K3"/>
    <mergeCell ref="L1:L3"/>
    <mergeCell ref="BF1:BJ1"/>
    <mergeCell ref="P2:R2"/>
    <mergeCell ref="S2:U2"/>
    <mergeCell ref="V2:W2"/>
    <mergeCell ref="Y2:AC2"/>
    <mergeCell ref="AD2:AF2"/>
    <mergeCell ref="AG2:AI2"/>
    <mergeCell ref="AJ2:AL2"/>
    <mergeCell ref="AN2:AR2"/>
    <mergeCell ref="AS2:AU2"/>
    <mergeCell ref="P1:X1"/>
    <mergeCell ref="Y1:AM1"/>
    <mergeCell ref="AN1:BE1"/>
    <mergeCell ref="AV2:AY2"/>
    <mergeCell ref="AZ2:BA2"/>
    <mergeCell ref="BB2:BD2"/>
    <mergeCell ref="BB3:BC3"/>
    <mergeCell ref="BF3:BI3"/>
    <mergeCell ref="A8:L8"/>
    <mergeCell ref="BF2:BJ2"/>
    <mergeCell ref="P3:Q3"/>
    <mergeCell ref="S3:T3"/>
    <mergeCell ref="Y3:AB3"/>
    <mergeCell ref="AD3:AE3"/>
    <mergeCell ref="AG3:AH3"/>
    <mergeCell ref="AJ3:AK3"/>
    <mergeCell ref="AN3:AQ3"/>
    <mergeCell ref="AS3:AT3"/>
    <mergeCell ref="AV3:AX3"/>
    <mergeCell ref="M1:M3"/>
    <mergeCell ref="N1:N3"/>
    <mergeCell ref="O1:O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"/>
  <sheetViews>
    <sheetView workbookViewId="0">
      <selection activeCell="A8" sqref="A8"/>
    </sheetView>
  </sheetViews>
  <sheetFormatPr defaultRowHeight="15.75" x14ac:dyDescent="0.25"/>
  <cols>
    <col min="1" max="1" width="42" style="46" bestFit="1" customWidth="1"/>
    <col min="2" max="2" width="12.140625" style="46" customWidth="1"/>
    <col min="3" max="3" width="16.85546875" style="46" customWidth="1"/>
    <col min="4" max="4" width="9.140625" style="46"/>
    <col min="5" max="5" width="11.42578125" style="46" customWidth="1"/>
    <col min="6" max="11" width="9.140625" style="46"/>
    <col min="12" max="12" width="12.85546875" style="46" customWidth="1"/>
    <col min="13" max="13" width="9.140625" style="46"/>
    <col min="14" max="14" width="11.85546875" style="46" customWidth="1"/>
    <col min="15" max="15" width="9.140625" style="46"/>
    <col min="16" max="16" width="19.42578125" style="46" customWidth="1"/>
    <col min="17" max="24" width="9.140625" style="46"/>
    <col min="25" max="25" width="18.85546875" style="46" customWidth="1"/>
    <col min="26" max="26" width="14.42578125" style="46" customWidth="1"/>
    <col min="27" max="27" width="14.85546875" style="46" customWidth="1"/>
    <col min="28" max="28" width="12.5703125" style="46" customWidth="1"/>
    <col min="29" max="29" width="14.140625" style="46" customWidth="1"/>
    <col min="30" max="31" width="13.7109375" style="46" customWidth="1"/>
    <col min="32" max="16384" width="9.140625" style="46"/>
  </cols>
  <sheetData>
    <row r="1" spans="1:43" s="51" customFormat="1" ht="33.75" customHeight="1" x14ac:dyDescent="0.25">
      <c r="A1" s="101" t="s">
        <v>0</v>
      </c>
      <c r="B1" s="101" t="s">
        <v>230</v>
      </c>
      <c r="C1" s="101" t="s">
        <v>231</v>
      </c>
      <c r="D1" s="101" t="s">
        <v>3</v>
      </c>
      <c r="E1" s="101" t="s">
        <v>5</v>
      </c>
      <c r="F1" s="101" t="s">
        <v>6</v>
      </c>
      <c r="G1" s="101" t="s">
        <v>7</v>
      </c>
      <c r="H1" s="101" t="s">
        <v>232</v>
      </c>
      <c r="I1" s="101" t="s">
        <v>9</v>
      </c>
      <c r="J1" s="101" t="s">
        <v>233</v>
      </c>
      <c r="K1" s="101" t="s">
        <v>11</v>
      </c>
      <c r="L1" s="101" t="s">
        <v>481</v>
      </c>
      <c r="M1" s="101" t="s">
        <v>235</v>
      </c>
      <c r="N1" s="101" t="s">
        <v>482</v>
      </c>
      <c r="O1" s="101"/>
      <c r="P1" s="101"/>
      <c r="Q1" s="101"/>
      <c r="R1" s="101"/>
      <c r="S1" s="101"/>
      <c r="T1" s="103" t="s">
        <v>483</v>
      </c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1" t="s">
        <v>484</v>
      </c>
      <c r="AG1" s="101"/>
      <c r="AH1" s="101"/>
      <c r="AI1" s="101"/>
      <c r="AJ1" s="101"/>
      <c r="AK1" s="101"/>
      <c r="AL1" s="104" t="s">
        <v>238</v>
      </c>
      <c r="AM1" s="104"/>
      <c r="AN1" s="104"/>
      <c r="AO1" s="104"/>
      <c r="AP1" s="104"/>
    </row>
    <row r="2" spans="1:43" s="51" customFormat="1" ht="220.5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41" t="s">
        <v>485</v>
      </c>
      <c r="O2" s="41" t="s">
        <v>486</v>
      </c>
      <c r="P2" s="41" t="s">
        <v>487</v>
      </c>
      <c r="Q2" s="41" t="s">
        <v>488</v>
      </c>
      <c r="R2" s="41" t="s">
        <v>489</v>
      </c>
      <c r="S2" s="101" t="s">
        <v>235</v>
      </c>
      <c r="T2" s="101" t="s">
        <v>490</v>
      </c>
      <c r="U2" s="101"/>
      <c r="V2" s="101"/>
      <c r="W2" s="41" t="s">
        <v>491</v>
      </c>
      <c r="X2" s="41" t="s">
        <v>492</v>
      </c>
      <c r="Y2" s="41" t="s">
        <v>493</v>
      </c>
      <c r="Z2" s="41" t="s">
        <v>494</v>
      </c>
      <c r="AA2" s="41" t="s">
        <v>495</v>
      </c>
      <c r="AB2" s="41" t="s">
        <v>496</v>
      </c>
      <c r="AC2" s="41" t="s">
        <v>497</v>
      </c>
      <c r="AD2" s="41" t="s">
        <v>498</v>
      </c>
      <c r="AE2" s="101" t="s">
        <v>235</v>
      </c>
      <c r="AF2" s="101"/>
      <c r="AG2" s="101"/>
      <c r="AH2" s="101"/>
      <c r="AI2" s="101"/>
      <c r="AJ2" s="101"/>
      <c r="AK2" s="101"/>
      <c r="AL2" s="104"/>
      <c r="AM2" s="104"/>
      <c r="AN2" s="104"/>
      <c r="AO2" s="104"/>
      <c r="AP2" s="104"/>
    </row>
    <row r="3" spans="1:43" s="54" customFormat="1" ht="63" x14ac:dyDescent="0.2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52" t="s">
        <v>499</v>
      </c>
      <c r="O3" s="52" t="s">
        <v>500</v>
      </c>
      <c r="P3" s="52" t="s">
        <v>501</v>
      </c>
      <c r="Q3" s="52" t="s">
        <v>502</v>
      </c>
      <c r="R3" s="52" t="s">
        <v>503</v>
      </c>
      <c r="S3" s="101"/>
      <c r="T3" s="52" t="s">
        <v>504</v>
      </c>
      <c r="U3" s="52" t="s">
        <v>245</v>
      </c>
      <c r="V3" s="41" t="s">
        <v>235</v>
      </c>
      <c r="W3" s="53" t="s">
        <v>246</v>
      </c>
      <c r="X3" s="53" t="s">
        <v>247</v>
      </c>
      <c r="Y3" s="53" t="s">
        <v>248</v>
      </c>
      <c r="Z3" s="53" t="s">
        <v>249</v>
      </c>
      <c r="AA3" s="53" t="s">
        <v>250</v>
      </c>
      <c r="AB3" s="53" t="s">
        <v>251</v>
      </c>
      <c r="AC3" s="53" t="s">
        <v>252</v>
      </c>
      <c r="AD3" s="53" t="s">
        <v>253</v>
      </c>
      <c r="AE3" s="101"/>
      <c r="AF3" s="53" t="s">
        <v>254</v>
      </c>
      <c r="AG3" s="53" t="s">
        <v>255</v>
      </c>
      <c r="AH3" s="53" t="s">
        <v>256</v>
      </c>
      <c r="AI3" s="53" t="s">
        <v>257</v>
      </c>
      <c r="AJ3" s="53" t="s">
        <v>258</v>
      </c>
      <c r="AK3" s="41" t="s">
        <v>235</v>
      </c>
      <c r="AL3" s="53" t="s">
        <v>259</v>
      </c>
      <c r="AM3" s="53" t="s">
        <v>260</v>
      </c>
      <c r="AN3" s="53" t="s">
        <v>261</v>
      </c>
      <c r="AO3" s="53" t="s">
        <v>262</v>
      </c>
      <c r="AP3" s="41" t="s">
        <v>235</v>
      </c>
    </row>
    <row r="4" spans="1:43" x14ac:dyDescent="0.25">
      <c r="A4" s="42" t="s">
        <v>505</v>
      </c>
      <c r="B4" s="43" t="s">
        <v>506</v>
      </c>
      <c r="C4" s="42" t="s">
        <v>271</v>
      </c>
      <c r="D4" s="42" t="s">
        <v>507</v>
      </c>
      <c r="E4" s="42" t="s">
        <v>164</v>
      </c>
      <c r="F4" s="42" t="s">
        <v>41</v>
      </c>
      <c r="G4" s="42" t="s">
        <v>508</v>
      </c>
      <c r="H4" s="43" t="s">
        <v>274</v>
      </c>
      <c r="I4" s="43" t="s">
        <v>509</v>
      </c>
      <c r="J4" s="43" t="s">
        <v>510</v>
      </c>
      <c r="K4" s="43" t="s">
        <v>318</v>
      </c>
      <c r="L4" s="44">
        <v>12.11</v>
      </c>
      <c r="M4" s="44">
        <f t="shared" ref="M4" si="0">L4/24*100</f>
        <v>50.458333333333329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4">
        <f t="shared" ref="S4" si="1">AVERAGE(N4:R4)*100</f>
        <v>0</v>
      </c>
      <c r="T4" s="45">
        <v>1</v>
      </c>
      <c r="U4" s="45">
        <v>1</v>
      </c>
      <c r="V4" s="44">
        <f t="shared" ref="V4" si="2">AVERAGE(T4:U4)*100</f>
        <v>100</v>
      </c>
      <c r="W4" s="45">
        <v>0</v>
      </c>
      <c r="X4" s="45">
        <v>1</v>
      </c>
      <c r="Y4" s="45">
        <v>1</v>
      </c>
      <c r="Z4" s="45">
        <v>0.33</v>
      </c>
      <c r="AA4" s="45">
        <v>1</v>
      </c>
      <c r="AB4" s="45">
        <v>0</v>
      </c>
      <c r="AC4" s="45">
        <v>0.33</v>
      </c>
      <c r="AD4" s="45">
        <v>0</v>
      </c>
      <c r="AE4" s="44">
        <f t="shared" ref="AE4" si="3">AVERAGE(T4:U4,W4:AD4)*100</f>
        <v>56.600000000000009</v>
      </c>
      <c r="AF4" s="45">
        <v>1</v>
      </c>
      <c r="AG4" s="45">
        <v>1</v>
      </c>
      <c r="AH4" s="45">
        <v>1</v>
      </c>
      <c r="AI4" s="45">
        <v>0.67</v>
      </c>
      <c r="AJ4" s="45">
        <v>0.33</v>
      </c>
      <c r="AK4" s="44">
        <f t="shared" ref="AK4" si="4">AVERAGE(AF4:AJ4)*100</f>
        <v>80</v>
      </c>
      <c r="AL4" s="45">
        <v>0.5</v>
      </c>
      <c r="AM4" s="45">
        <v>0.44</v>
      </c>
      <c r="AN4" s="45">
        <v>1</v>
      </c>
      <c r="AO4" s="45">
        <v>0.5</v>
      </c>
      <c r="AP4" s="44">
        <f t="shared" ref="AP4" si="5">AVERAGE(AL4:AO4)*100</f>
        <v>61</v>
      </c>
    </row>
    <row r="5" spans="1:43" x14ac:dyDescent="0.25">
      <c r="A5" s="43" t="s">
        <v>511</v>
      </c>
      <c r="B5" s="43" t="s">
        <v>512</v>
      </c>
      <c r="C5" s="43" t="s">
        <v>271</v>
      </c>
      <c r="D5" s="43" t="s">
        <v>298</v>
      </c>
      <c r="E5" s="43" t="s">
        <v>58</v>
      </c>
      <c r="F5" s="43" t="s">
        <v>513</v>
      </c>
      <c r="G5" s="43" t="s">
        <v>513</v>
      </c>
      <c r="H5" s="43" t="s">
        <v>274</v>
      </c>
      <c r="I5" s="43" t="s">
        <v>514</v>
      </c>
      <c r="J5" s="43" t="s">
        <v>515</v>
      </c>
      <c r="K5" s="43" t="s">
        <v>516</v>
      </c>
      <c r="L5" s="44">
        <v>14.9</v>
      </c>
      <c r="M5" s="44">
        <v>62.083333333333336</v>
      </c>
      <c r="N5" s="45">
        <v>1</v>
      </c>
      <c r="O5" s="45">
        <v>0</v>
      </c>
      <c r="P5" s="45">
        <v>0.33</v>
      </c>
      <c r="Q5" s="45">
        <v>0</v>
      </c>
      <c r="R5" s="45">
        <v>1</v>
      </c>
      <c r="S5" s="44">
        <v>46.6</v>
      </c>
      <c r="T5" s="45">
        <v>1</v>
      </c>
      <c r="U5" s="45">
        <v>1</v>
      </c>
      <c r="V5" s="44">
        <v>100</v>
      </c>
      <c r="W5" s="45">
        <v>0</v>
      </c>
      <c r="X5" s="45">
        <v>0.5</v>
      </c>
      <c r="Y5" s="45">
        <v>1</v>
      </c>
      <c r="Z5" s="45">
        <v>0.5</v>
      </c>
      <c r="AA5" s="45">
        <v>1</v>
      </c>
      <c r="AB5" s="45">
        <v>0</v>
      </c>
      <c r="AC5" s="45">
        <v>0.67</v>
      </c>
      <c r="AD5" s="45">
        <v>0</v>
      </c>
      <c r="AE5" s="44">
        <v>56.699999999999996</v>
      </c>
      <c r="AF5" s="45">
        <v>1</v>
      </c>
      <c r="AG5" s="45">
        <v>1</v>
      </c>
      <c r="AH5" s="45">
        <v>0.67</v>
      </c>
      <c r="AI5" s="45">
        <v>0</v>
      </c>
      <c r="AJ5" s="45">
        <v>1</v>
      </c>
      <c r="AK5" s="44">
        <v>73.400000000000006</v>
      </c>
      <c r="AL5" s="45">
        <v>0.82</v>
      </c>
      <c r="AM5" s="45">
        <v>0.67</v>
      </c>
      <c r="AN5" s="45">
        <v>1</v>
      </c>
      <c r="AO5" s="45">
        <v>0.75</v>
      </c>
      <c r="AP5" s="44">
        <v>81</v>
      </c>
    </row>
    <row r="6" spans="1:43" x14ac:dyDescent="0.25">
      <c r="A6" s="43" t="s">
        <v>517</v>
      </c>
      <c r="B6" s="43" t="s">
        <v>518</v>
      </c>
      <c r="C6" s="43" t="s">
        <v>271</v>
      </c>
      <c r="D6" s="43" t="s">
        <v>519</v>
      </c>
      <c r="E6" s="43" t="s">
        <v>164</v>
      </c>
      <c r="F6" s="43" t="s">
        <v>226</v>
      </c>
      <c r="G6" s="43" t="s">
        <v>30</v>
      </c>
      <c r="H6" s="43" t="s">
        <v>274</v>
      </c>
      <c r="I6" s="43" t="s">
        <v>520</v>
      </c>
      <c r="J6" s="43" t="s">
        <v>521</v>
      </c>
      <c r="K6" s="43" t="s">
        <v>522</v>
      </c>
      <c r="L6" s="44">
        <v>12.75</v>
      </c>
      <c r="M6" s="44">
        <v>53.125</v>
      </c>
      <c r="N6" s="45">
        <v>0</v>
      </c>
      <c r="O6" s="45">
        <v>0</v>
      </c>
      <c r="P6" s="45">
        <v>0</v>
      </c>
      <c r="Q6" s="45">
        <v>1</v>
      </c>
      <c r="R6" s="45">
        <v>0</v>
      </c>
      <c r="S6" s="44">
        <v>20</v>
      </c>
      <c r="T6" s="45">
        <v>1</v>
      </c>
      <c r="U6" s="45">
        <v>1</v>
      </c>
      <c r="V6" s="44">
        <v>100</v>
      </c>
      <c r="W6" s="45">
        <v>0</v>
      </c>
      <c r="X6" s="45">
        <v>0</v>
      </c>
      <c r="Y6" s="45">
        <v>0</v>
      </c>
      <c r="Z6" s="45">
        <v>0.67</v>
      </c>
      <c r="AA6" s="45">
        <v>1</v>
      </c>
      <c r="AB6" s="45">
        <v>1</v>
      </c>
      <c r="AC6" s="45">
        <v>0.33</v>
      </c>
      <c r="AD6" s="45">
        <v>0</v>
      </c>
      <c r="AE6" s="44">
        <v>50</v>
      </c>
      <c r="AF6" s="45">
        <v>1</v>
      </c>
      <c r="AG6" s="45">
        <v>1</v>
      </c>
      <c r="AH6" s="45">
        <v>1</v>
      </c>
      <c r="AI6" s="45">
        <v>0.67</v>
      </c>
      <c r="AJ6" s="45">
        <v>1</v>
      </c>
      <c r="AK6" s="44">
        <v>93.399999999999991</v>
      </c>
      <c r="AL6" s="45">
        <v>0.57999999999999996</v>
      </c>
      <c r="AM6" s="45">
        <v>0.67</v>
      </c>
      <c r="AN6" s="45">
        <v>0.5</v>
      </c>
      <c r="AO6" s="45">
        <v>0.33</v>
      </c>
      <c r="AP6" s="44">
        <v>52</v>
      </c>
    </row>
    <row r="7" spans="1:43" s="57" customFormat="1" ht="29.25" customHeight="1" x14ac:dyDescent="0.25">
      <c r="A7" s="55" t="s">
        <v>523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49">
        <f>AVERAGE(L4:L6)</f>
        <v>13.253333333333332</v>
      </c>
      <c r="M7" s="49">
        <f t="shared" ref="M7:AP7" si="6">AVERAGE(M4:M6)</f>
        <v>55.222222222222221</v>
      </c>
      <c r="N7" s="49">
        <f t="shared" si="6"/>
        <v>0.33333333333333331</v>
      </c>
      <c r="O7" s="49">
        <f t="shared" si="6"/>
        <v>0</v>
      </c>
      <c r="P7" s="49">
        <f t="shared" si="6"/>
        <v>0.11</v>
      </c>
      <c r="Q7" s="49">
        <f t="shared" si="6"/>
        <v>0.33333333333333331</v>
      </c>
      <c r="R7" s="49">
        <f t="shared" si="6"/>
        <v>0.33333333333333331</v>
      </c>
      <c r="S7" s="49">
        <f t="shared" si="6"/>
        <v>22.2</v>
      </c>
      <c r="T7" s="49">
        <f t="shared" si="6"/>
        <v>1</v>
      </c>
      <c r="U7" s="49">
        <f t="shared" si="6"/>
        <v>1</v>
      </c>
      <c r="V7" s="49">
        <f t="shared" si="6"/>
        <v>100</v>
      </c>
      <c r="W7" s="49">
        <f t="shared" si="6"/>
        <v>0</v>
      </c>
      <c r="X7" s="49">
        <f t="shared" si="6"/>
        <v>0.5</v>
      </c>
      <c r="Y7" s="49">
        <f t="shared" si="6"/>
        <v>0.66666666666666663</v>
      </c>
      <c r="Z7" s="49">
        <f t="shared" si="6"/>
        <v>0.5</v>
      </c>
      <c r="AA7" s="49">
        <f t="shared" si="6"/>
        <v>1</v>
      </c>
      <c r="AB7" s="49">
        <f t="shared" si="6"/>
        <v>0.33333333333333331</v>
      </c>
      <c r="AC7" s="49">
        <f t="shared" si="6"/>
        <v>0.44333333333333336</v>
      </c>
      <c r="AD7" s="49">
        <f t="shared" si="6"/>
        <v>0</v>
      </c>
      <c r="AE7" s="49">
        <f t="shared" si="6"/>
        <v>54.433333333333337</v>
      </c>
      <c r="AF7" s="49">
        <f t="shared" si="6"/>
        <v>1</v>
      </c>
      <c r="AG7" s="49">
        <f t="shared" si="6"/>
        <v>1</v>
      </c>
      <c r="AH7" s="49">
        <f t="shared" si="6"/>
        <v>0.89</v>
      </c>
      <c r="AI7" s="49">
        <f t="shared" si="6"/>
        <v>0.44666666666666671</v>
      </c>
      <c r="AJ7" s="49">
        <f t="shared" si="6"/>
        <v>0.77666666666666673</v>
      </c>
      <c r="AK7" s="49">
        <f t="shared" si="6"/>
        <v>82.266666666666666</v>
      </c>
      <c r="AL7" s="49">
        <f t="shared" si="6"/>
        <v>0.6333333333333333</v>
      </c>
      <c r="AM7" s="49">
        <f t="shared" si="6"/>
        <v>0.59333333333333338</v>
      </c>
      <c r="AN7" s="49">
        <f t="shared" si="6"/>
        <v>0.83333333333333337</v>
      </c>
      <c r="AO7" s="49">
        <f t="shared" si="6"/>
        <v>0.52666666666666673</v>
      </c>
      <c r="AP7" s="49">
        <f t="shared" si="6"/>
        <v>64.666666666666671</v>
      </c>
      <c r="AQ7" s="56"/>
    </row>
  </sheetData>
  <mergeCells count="20"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M1:M3"/>
    <mergeCell ref="N1:S1"/>
    <mergeCell ref="T1:AE1"/>
    <mergeCell ref="AF1:AK2"/>
    <mergeCell ref="AL1:AP2"/>
    <mergeCell ref="S2:S3"/>
    <mergeCell ref="T2:V2"/>
    <mergeCell ref="AE2:A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4"/>
  <sheetViews>
    <sheetView topLeftCell="A13" zoomScaleNormal="100" workbookViewId="0">
      <selection activeCell="A39" sqref="A39"/>
    </sheetView>
  </sheetViews>
  <sheetFormatPr defaultRowHeight="15.75" x14ac:dyDescent="0.25"/>
  <cols>
    <col min="1" max="1" width="44.85546875" style="46" customWidth="1"/>
    <col min="2" max="2" width="11.140625" style="46" customWidth="1"/>
    <col min="3" max="22" width="9.140625" style="46"/>
    <col min="23" max="23" width="11.28515625" style="46" customWidth="1"/>
    <col min="24" max="24" width="13.28515625" style="46" customWidth="1"/>
    <col min="25" max="16384" width="9.140625" style="46"/>
  </cols>
  <sheetData>
    <row r="1" spans="1:46" s="40" customFormat="1" ht="27.75" customHeight="1" x14ac:dyDescent="0.25">
      <c r="A1" s="101" t="s">
        <v>0</v>
      </c>
      <c r="B1" s="101" t="s">
        <v>230</v>
      </c>
      <c r="C1" s="101" t="s">
        <v>231</v>
      </c>
      <c r="D1" s="101" t="s">
        <v>3</v>
      </c>
      <c r="E1" s="101" t="s">
        <v>5</v>
      </c>
      <c r="F1" s="101" t="s">
        <v>6</v>
      </c>
      <c r="G1" s="101" t="s">
        <v>7</v>
      </c>
      <c r="H1" s="101" t="s">
        <v>232</v>
      </c>
      <c r="I1" s="101" t="s">
        <v>9</v>
      </c>
      <c r="J1" s="101" t="s">
        <v>233</v>
      </c>
      <c r="K1" s="101" t="s">
        <v>11</v>
      </c>
      <c r="L1" s="101" t="s">
        <v>234</v>
      </c>
      <c r="M1" s="101" t="s">
        <v>235</v>
      </c>
      <c r="N1" s="101" t="s">
        <v>236</v>
      </c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 t="s">
        <v>237</v>
      </c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 t="s">
        <v>238</v>
      </c>
      <c r="AQ1" s="101"/>
      <c r="AR1" s="101"/>
      <c r="AS1" s="101"/>
      <c r="AT1" s="101"/>
    </row>
    <row r="2" spans="1:46" s="40" customFormat="1" ht="63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41" t="s">
        <v>239</v>
      </c>
      <c r="O2" s="41" t="s">
        <v>240</v>
      </c>
      <c r="P2" s="41" t="s">
        <v>241</v>
      </c>
      <c r="Q2" s="41" t="s">
        <v>242</v>
      </c>
      <c r="R2" s="41" t="s">
        <v>243</v>
      </c>
      <c r="S2" s="41" t="s">
        <v>244</v>
      </c>
      <c r="T2" s="41" t="s">
        <v>245</v>
      </c>
      <c r="U2" s="41" t="s">
        <v>246</v>
      </c>
      <c r="V2" s="41" t="s">
        <v>247</v>
      </c>
      <c r="W2" s="41" t="s">
        <v>248</v>
      </c>
      <c r="X2" s="41" t="s">
        <v>235</v>
      </c>
      <c r="Y2" s="41" t="s">
        <v>249</v>
      </c>
      <c r="Z2" s="41" t="s">
        <v>250</v>
      </c>
      <c r="AA2" s="41" t="s">
        <v>251</v>
      </c>
      <c r="AB2" s="41" t="s">
        <v>252</v>
      </c>
      <c r="AC2" s="41" t="s">
        <v>253</v>
      </c>
      <c r="AD2" s="41" t="s">
        <v>254</v>
      </c>
      <c r="AE2" s="41" t="s">
        <v>255</v>
      </c>
      <c r="AF2" s="41" t="s">
        <v>256</v>
      </c>
      <c r="AG2" s="41" t="s">
        <v>257</v>
      </c>
      <c r="AH2" s="41" t="s">
        <v>258</v>
      </c>
      <c r="AI2" s="41" t="s">
        <v>259</v>
      </c>
      <c r="AJ2" s="41" t="s">
        <v>260</v>
      </c>
      <c r="AK2" s="41" t="s">
        <v>261</v>
      </c>
      <c r="AL2" s="41" t="s">
        <v>262</v>
      </c>
      <c r="AM2" s="41" t="s">
        <v>263</v>
      </c>
      <c r="AN2" s="41" t="s">
        <v>264</v>
      </c>
      <c r="AO2" s="41" t="s">
        <v>235</v>
      </c>
      <c r="AP2" s="41" t="s">
        <v>265</v>
      </c>
      <c r="AQ2" s="41" t="s">
        <v>266</v>
      </c>
      <c r="AR2" s="41" t="s">
        <v>267</v>
      </c>
      <c r="AS2" s="41" t="s">
        <v>268</v>
      </c>
      <c r="AT2" s="41" t="s">
        <v>235</v>
      </c>
    </row>
    <row r="3" spans="1:46" x14ac:dyDescent="0.25">
      <c r="A3" s="42" t="s">
        <v>269</v>
      </c>
      <c r="B3" s="43" t="s">
        <v>270</v>
      </c>
      <c r="C3" s="42" t="s">
        <v>271</v>
      </c>
      <c r="D3" s="42" t="s">
        <v>272</v>
      </c>
      <c r="E3" s="42" t="s">
        <v>58</v>
      </c>
      <c r="F3" s="42" t="s">
        <v>273</v>
      </c>
      <c r="G3" s="42" t="s">
        <v>273</v>
      </c>
      <c r="H3" s="43" t="s">
        <v>274</v>
      </c>
      <c r="I3" s="43" t="s">
        <v>275</v>
      </c>
      <c r="J3" s="43" t="s">
        <v>276</v>
      </c>
      <c r="K3" s="43" t="s">
        <v>277</v>
      </c>
      <c r="L3" s="44">
        <v>14.5</v>
      </c>
      <c r="M3" s="44">
        <f t="shared" ref="M3:M33" si="0">L3/30*100</f>
        <v>48.333333333333336</v>
      </c>
      <c r="N3" s="45">
        <v>0.17</v>
      </c>
      <c r="O3" s="45">
        <v>0</v>
      </c>
      <c r="P3" s="45">
        <v>0.67</v>
      </c>
      <c r="Q3" s="45">
        <v>1</v>
      </c>
      <c r="R3" s="45">
        <v>0.6</v>
      </c>
      <c r="S3" s="45">
        <v>1</v>
      </c>
      <c r="T3" s="45">
        <v>0.33</v>
      </c>
      <c r="U3" s="45">
        <v>0.33</v>
      </c>
      <c r="V3" s="45">
        <v>0</v>
      </c>
      <c r="W3" s="45">
        <v>0</v>
      </c>
      <c r="X3" s="44">
        <f t="shared" ref="X3:X33" si="1">AVERAGE(N3:W3)*100</f>
        <v>41</v>
      </c>
      <c r="Y3" s="45">
        <v>0</v>
      </c>
      <c r="Z3" s="45">
        <v>1</v>
      </c>
      <c r="AA3" s="45">
        <v>0</v>
      </c>
      <c r="AB3" s="45">
        <v>0</v>
      </c>
      <c r="AC3" s="45">
        <v>0</v>
      </c>
      <c r="AD3" s="45">
        <v>1</v>
      </c>
      <c r="AE3" s="45">
        <v>0</v>
      </c>
      <c r="AF3" s="45">
        <v>1</v>
      </c>
      <c r="AG3" s="45">
        <v>1</v>
      </c>
      <c r="AH3" s="45">
        <v>1</v>
      </c>
      <c r="AI3" s="45">
        <v>1</v>
      </c>
      <c r="AJ3" s="45">
        <v>1</v>
      </c>
      <c r="AK3" s="45">
        <v>0</v>
      </c>
      <c r="AL3" s="45">
        <v>1</v>
      </c>
      <c r="AM3" s="45">
        <v>0</v>
      </c>
      <c r="AN3" s="45">
        <v>0</v>
      </c>
      <c r="AO3" s="44">
        <f t="shared" ref="AO3:AO33" si="2">AVERAGE(Y3:AN3)*100</f>
        <v>50</v>
      </c>
      <c r="AP3" s="45">
        <v>0.67</v>
      </c>
      <c r="AQ3" s="45">
        <v>0.83</v>
      </c>
      <c r="AR3" s="45">
        <v>0.56999999999999995</v>
      </c>
      <c r="AS3" s="45">
        <v>0.33</v>
      </c>
      <c r="AT3" s="44">
        <f t="shared" ref="AT3:AT33" si="3">AVERAGE(AP3:AS3)*100</f>
        <v>60</v>
      </c>
    </row>
    <row r="4" spans="1:46" x14ac:dyDescent="0.25">
      <c r="A4" s="42" t="s">
        <v>278</v>
      </c>
      <c r="B4" s="43" t="s">
        <v>279</v>
      </c>
      <c r="C4" s="42" t="s">
        <v>271</v>
      </c>
      <c r="D4" s="42" t="s">
        <v>280</v>
      </c>
      <c r="E4" s="42" t="s">
        <v>164</v>
      </c>
      <c r="F4" s="42" t="s">
        <v>62</v>
      </c>
      <c r="G4" s="42" t="s">
        <v>62</v>
      </c>
      <c r="H4" s="43" t="s">
        <v>274</v>
      </c>
      <c r="I4" s="43" t="s">
        <v>281</v>
      </c>
      <c r="J4" s="43" t="s">
        <v>282</v>
      </c>
      <c r="K4" s="43" t="s">
        <v>283</v>
      </c>
      <c r="L4" s="44">
        <v>10.77</v>
      </c>
      <c r="M4" s="44">
        <f t="shared" si="0"/>
        <v>35.9</v>
      </c>
      <c r="N4" s="45">
        <v>0</v>
      </c>
      <c r="O4" s="45">
        <v>0.44</v>
      </c>
      <c r="P4" s="45">
        <v>0.33</v>
      </c>
      <c r="Q4" s="45">
        <v>0</v>
      </c>
      <c r="R4" s="45">
        <v>0.67</v>
      </c>
      <c r="S4" s="45">
        <v>0.5</v>
      </c>
      <c r="T4" s="45">
        <v>0.4</v>
      </c>
      <c r="U4" s="45">
        <v>0.67</v>
      </c>
      <c r="V4" s="45">
        <v>0</v>
      </c>
      <c r="W4" s="45">
        <v>0.67</v>
      </c>
      <c r="X4" s="44">
        <f t="shared" si="1"/>
        <v>36.799999999999997</v>
      </c>
      <c r="Y4" s="45">
        <v>0</v>
      </c>
      <c r="Z4" s="45">
        <v>0</v>
      </c>
      <c r="AA4" s="45">
        <v>1</v>
      </c>
      <c r="AB4" s="45">
        <v>0</v>
      </c>
      <c r="AC4" s="45">
        <v>0</v>
      </c>
      <c r="AD4" s="45">
        <v>0</v>
      </c>
      <c r="AE4" s="45">
        <v>0</v>
      </c>
      <c r="AF4" s="45">
        <v>1</v>
      </c>
      <c r="AG4" s="45">
        <v>0</v>
      </c>
      <c r="AH4" s="45">
        <v>1</v>
      </c>
      <c r="AI4" s="45">
        <v>0</v>
      </c>
      <c r="AJ4" s="45">
        <v>0</v>
      </c>
      <c r="AK4" s="45">
        <v>1</v>
      </c>
      <c r="AL4" s="45">
        <v>1</v>
      </c>
      <c r="AM4" s="45">
        <v>0</v>
      </c>
      <c r="AN4" s="45">
        <v>1</v>
      </c>
      <c r="AO4" s="44">
        <f t="shared" si="2"/>
        <v>37.5</v>
      </c>
      <c r="AP4" s="45">
        <v>0.5</v>
      </c>
      <c r="AQ4" s="45">
        <v>0.09</v>
      </c>
      <c r="AR4" s="45">
        <v>0</v>
      </c>
      <c r="AS4" s="45">
        <v>0.5</v>
      </c>
      <c r="AT4" s="44">
        <f t="shared" si="3"/>
        <v>27.249999999999996</v>
      </c>
    </row>
    <row r="5" spans="1:46" x14ac:dyDescent="0.25">
      <c r="A5" s="42" t="s">
        <v>284</v>
      </c>
      <c r="B5" s="43" t="s">
        <v>285</v>
      </c>
      <c r="C5" s="42" t="s">
        <v>271</v>
      </c>
      <c r="D5" s="42" t="s">
        <v>286</v>
      </c>
      <c r="E5" s="42" t="s">
        <v>164</v>
      </c>
      <c r="F5" s="42" t="s">
        <v>30</v>
      </c>
      <c r="G5" s="42" t="s">
        <v>30</v>
      </c>
      <c r="H5" s="43" t="s">
        <v>274</v>
      </c>
      <c r="I5" s="43" t="s">
        <v>287</v>
      </c>
      <c r="J5" s="43" t="s">
        <v>288</v>
      </c>
      <c r="K5" s="43" t="s">
        <v>289</v>
      </c>
      <c r="L5" s="44">
        <v>23.53</v>
      </c>
      <c r="M5" s="44">
        <f t="shared" si="0"/>
        <v>78.433333333333337</v>
      </c>
      <c r="N5" s="45">
        <v>0.67</v>
      </c>
      <c r="O5" s="45">
        <v>1</v>
      </c>
      <c r="P5" s="45">
        <v>0.25</v>
      </c>
      <c r="Q5" s="45">
        <v>0.89</v>
      </c>
      <c r="R5" s="45">
        <v>0.6</v>
      </c>
      <c r="S5" s="45">
        <v>1</v>
      </c>
      <c r="T5" s="45">
        <v>1</v>
      </c>
      <c r="U5" s="45">
        <v>1</v>
      </c>
      <c r="V5" s="45">
        <v>0.5</v>
      </c>
      <c r="W5" s="45">
        <v>0.67</v>
      </c>
      <c r="X5" s="44">
        <f t="shared" si="1"/>
        <v>75.8</v>
      </c>
      <c r="Y5" s="45">
        <v>1</v>
      </c>
      <c r="Z5" s="45">
        <v>1</v>
      </c>
      <c r="AA5" s="45">
        <v>1</v>
      </c>
      <c r="AB5" s="45">
        <v>1</v>
      </c>
      <c r="AC5" s="45">
        <v>0</v>
      </c>
      <c r="AD5" s="45">
        <v>1</v>
      </c>
      <c r="AE5" s="45">
        <v>1</v>
      </c>
      <c r="AF5" s="45">
        <v>1</v>
      </c>
      <c r="AG5" s="45">
        <v>0</v>
      </c>
      <c r="AH5" s="45">
        <v>1</v>
      </c>
      <c r="AI5" s="45">
        <v>0</v>
      </c>
      <c r="AJ5" s="45">
        <v>1</v>
      </c>
      <c r="AK5" s="45">
        <v>1</v>
      </c>
      <c r="AL5" s="45">
        <v>1</v>
      </c>
      <c r="AM5" s="45">
        <v>1</v>
      </c>
      <c r="AN5" s="45">
        <v>1</v>
      </c>
      <c r="AO5" s="44">
        <f t="shared" si="2"/>
        <v>81.25</v>
      </c>
      <c r="AP5" s="45">
        <v>0.45</v>
      </c>
      <c r="AQ5" s="45">
        <v>1</v>
      </c>
      <c r="AR5" s="45">
        <v>1</v>
      </c>
      <c r="AS5" s="45">
        <v>0.5</v>
      </c>
      <c r="AT5" s="44">
        <f t="shared" si="3"/>
        <v>73.75</v>
      </c>
    </row>
    <row r="6" spans="1:46" x14ac:dyDescent="0.25">
      <c r="A6" s="42" t="s">
        <v>290</v>
      </c>
      <c r="B6" s="43" t="s">
        <v>291</v>
      </c>
      <c r="C6" s="42" t="s">
        <v>271</v>
      </c>
      <c r="D6" s="42" t="s">
        <v>292</v>
      </c>
      <c r="E6" s="42" t="s">
        <v>58</v>
      </c>
      <c r="F6" s="42" t="s">
        <v>223</v>
      </c>
      <c r="G6" s="42" t="s">
        <v>223</v>
      </c>
      <c r="H6" s="43" t="s">
        <v>274</v>
      </c>
      <c r="I6" s="43" t="s">
        <v>293</v>
      </c>
      <c r="J6" s="43" t="s">
        <v>294</v>
      </c>
      <c r="K6" s="43" t="s">
        <v>295</v>
      </c>
      <c r="L6" s="44">
        <v>17.739999999999998</v>
      </c>
      <c r="M6" s="44">
        <f t="shared" si="0"/>
        <v>59.133333333333326</v>
      </c>
      <c r="N6" s="45">
        <v>0.5</v>
      </c>
      <c r="O6" s="45">
        <v>0.33</v>
      </c>
      <c r="P6" s="45">
        <v>0.56000000000000005</v>
      </c>
      <c r="Q6" s="45">
        <v>0.25</v>
      </c>
      <c r="R6" s="45">
        <v>0</v>
      </c>
      <c r="S6" s="45">
        <v>0.6</v>
      </c>
      <c r="T6" s="45">
        <v>0.67</v>
      </c>
      <c r="U6" s="45">
        <v>1</v>
      </c>
      <c r="V6" s="45">
        <v>1</v>
      </c>
      <c r="W6" s="45">
        <v>1</v>
      </c>
      <c r="X6" s="44">
        <f t="shared" si="1"/>
        <v>59.099999999999994</v>
      </c>
      <c r="Y6" s="45">
        <v>1</v>
      </c>
      <c r="Z6" s="45">
        <v>1</v>
      </c>
      <c r="AA6" s="45">
        <v>1</v>
      </c>
      <c r="AB6" s="45">
        <v>0</v>
      </c>
      <c r="AC6" s="45">
        <v>0</v>
      </c>
      <c r="AD6" s="45">
        <v>1</v>
      </c>
      <c r="AE6" s="45">
        <v>0</v>
      </c>
      <c r="AF6" s="45">
        <v>0</v>
      </c>
      <c r="AG6" s="45">
        <v>0</v>
      </c>
      <c r="AH6" s="45">
        <v>0</v>
      </c>
      <c r="AI6" s="45">
        <v>0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4">
        <f t="shared" si="2"/>
        <v>56.25</v>
      </c>
      <c r="AP6" s="45">
        <v>1</v>
      </c>
      <c r="AQ6" s="45">
        <v>0.5</v>
      </c>
      <c r="AR6" s="45">
        <v>0.67</v>
      </c>
      <c r="AS6" s="45">
        <v>0.67</v>
      </c>
      <c r="AT6" s="44">
        <f t="shared" si="3"/>
        <v>71</v>
      </c>
    </row>
    <row r="7" spans="1:46" x14ac:dyDescent="0.25">
      <c r="A7" s="42" t="s">
        <v>296</v>
      </c>
      <c r="B7" s="43" t="s">
        <v>297</v>
      </c>
      <c r="C7" s="42" t="s">
        <v>271</v>
      </c>
      <c r="D7" s="42" t="s">
        <v>298</v>
      </c>
      <c r="E7" s="42" t="s">
        <v>58</v>
      </c>
      <c r="F7" s="42" t="s">
        <v>299</v>
      </c>
      <c r="G7" s="42" t="s">
        <v>299</v>
      </c>
      <c r="H7" s="43" t="s">
        <v>274</v>
      </c>
      <c r="I7" s="43" t="s">
        <v>300</v>
      </c>
      <c r="J7" s="43" t="s">
        <v>301</v>
      </c>
      <c r="K7" s="43" t="s">
        <v>302</v>
      </c>
      <c r="L7" s="44">
        <v>21.04</v>
      </c>
      <c r="M7" s="44">
        <f t="shared" si="0"/>
        <v>70.133333333333326</v>
      </c>
      <c r="N7" s="45">
        <v>1</v>
      </c>
      <c r="O7" s="45">
        <v>0.5</v>
      </c>
      <c r="P7" s="45">
        <v>1</v>
      </c>
      <c r="Q7" s="45">
        <v>1</v>
      </c>
      <c r="R7" s="45">
        <v>0.67</v>
      </c>
      <c r="S7" s="45">
        <v>0.33</v>
      </c>
      <c r="T7" s="45">
        <v>0</v>
      </c>
      <c r="U7" s="45">
        <v>0.67</v>
      </c>
      <c r="V7" s="45">
        <v>1</v>
      </c>
      <c r="W7" s="45">
        <v>0.56000000000000005</v>
      </c>
      <c r="X7" s="44">
        <f t="shared" si="1"/>
        <v>67.300000000000011</v>
      </c>
      <c r="Y7" s="45">
        <v>1</v>
      </c>
      <c r="Z7" s="45">
        <v>0</v>
      </c>
      <c r="AA7" s="45">
        <v>1</v>
      </c>
      <c r="AB7" s="45">
        <v>1</v>
      </c>
      <c r="AC7" s="45">
        <v>0</v>
      </c>
      <c r="AD7" s="45">
        <v>0</v>
      </c>
      <c r="AE7" s="45">
        <v>1</v>
      </c>
      <c r="AF7" s="45">
        <v>1</v>
      </c>
      <c r="AG7" s="45">
        <v>1</v>
      </c>
      <c r="AH7" s="45">
        <v>1</v>
      </c>
      <c r="AI7" s="45">
        <v>1</v>
      </c>
      <c r="AJ7" s="45">
        <v>0</v>
      </c>
      <c r="AK7" s="45">
        <v>0</v>
      </c>
      <c r="AL7" s="45">
        <v>1</v>
      </c>
      <c r="AM7" s="45">
        <v>1</v>
      </c>
      <c r="AN7" s="45">
        <v>1</v>
      </c>
      <c r="AO7" s="44">
        <f t="shared" si="2"/>
        <v>68.75</v>
      </c>
      <c r="AP7" s="45">
        <v>0.75</v>
      </c>
      <c r="AQ7" s="45">
        <v>1</v>
      </c>
      <c r="AR7" s="45">
        <v>0.82</v>
      </c>
      <c r="AS7" s="45">
        <v>0.75</v>
      </c>
      <c r="AT7" s="44">
        <f t="shared" si="3"/>
        <v>83</v>
      </c>
    </row>
    <row r="8" spans="1:46" x14ac:dyDescent="0.25">
      <c r="A8" s="42" t="s">
        <v>303</v>
      </c>
      <c r="B8" s="43" t="s">
        <v>304</v>
      </c>
      <c r="C8" s="42" t="s">
        <v>271</v>
      </c>
      <c r="D8" s="42" t="s">
        <v>305</v>
      </c>
      <c r="E8" s="42" t="s">
        <v>58</v>
      </c>
      <c r="F8" s="42" t="s">
        <v>306</v>
      </c>
      <c r="G8" s="42" t="s">
        <v>307</v>
      </c>
      <c r="H8" s="43" t="s">
        <v>274</v>
      </c>
      <c r="I8" s="43" t="s">
        <v>308</v>
      </c>
      <c r="J8" s="43" t="s">
        <v>309</v>
      </c>
      <c r="K8" s="43" t="s">
        <v>310</v>
      </c>
      <c r="L8" s="44">
        <v>18.82</v>
      </c>
      <c r="M8" s="44">
        <f t="shared" si="0"/>
        <v>62.733333333333327</v>
      </c>
      <c r="N8" s="45">
        <v>0.67</v>
      </c>
      <c r="O8" s="45">
        <v>1</v>
      </c>
      <c r="P8" s="45">
        <v>0.67</v>
      </c>
      <c r="Q8" s="45">
        <v>1</v>
      </c>
      <c r="R8" s="45">
        <v>0.33</v>
      </c>
      <c r="S8" s="45">
        <v>0.5</v>
      </c>
      <c r="T8" s="45">
        <v>1</v>
      </c>
      <c r="U8" s="45">
        <v>0.17</v>
      </c>
      <c r="V8" s="45">
        <v>0.25</v>
      </c>
      <c r="W8" s="45">
        <v>0.6</v>
      </c>
      <c r="X8" s="44">
        <f t="shared" si="1"/>
        <v>61.9</v>
      </c>
      <c r="Y8" s="45">
        <v>1</v>
      </c>
      <c r="Z8" s="45">
        <v>1</v>
      </c>
      <c r="AA8" s="45">
        <v>0</v>
      </c>
      <c r="AB8" s="45">
        <v>0</v>
      </c>
      <c r="AC8" s="45">
        <v>1</v>
      </c>
      <c r="AD8" s="45">
        <v>1</v>
      </c>
      <c r="AE8" s="45">
        <v>1</v>
      </c>
      <c r="AF8" s="45">
        <v>0</v>
      </c>
      <c r="AG8" s="45">
        <v>1</v>
      </c>
      <c r="AH8" s="45">
        <v>1</v>
      </c>
      <c r="AI8" s="45">
        <v>0</v>
      </c>
      <c r="AJ8" s="45">
        <v>0</v>
      </c>
      <c r="AK8" s="45">
        <v>0</v>
      </c>
      <c r="AL8" s="45">
        <v>1</v>
      </c>
      <c r="AM8" s="45">
        <v>0</v>
      </c>
      <c r="AN8" s="45">
        <v>1</v>
      </c>
      <c r="AO8" s="44">
        <f t="shared" si="2"/>
        <v>56.25</v>
      </c>
      <c r="AP8" s="45">
        <v>1</v>
      </c>
      <c r="AQ8" s="45">
        <v>0.82</v>
      </c>
      <c r="AR8" s="45">
        <v>1</v>
      </c>
      <c r="AS8" s="45">
        <v>0.82</v>
      </c>
      <c r="AT8" s="44">
        <f t="shared" si="3"/>
        <v>90.999999999999986</v>
      </c>
    </row>
    <row r="9" spans="1:46" x14ac:dyDescent="0.25">
      <c r="A9" s="42" t="s">
        <v>311</v>
      </c>
      <c r="B9" s="43" t="s">
        <v>312</v>
      </c>
      <c r="C9" s="42" t="s">
        <v>271</v>
      </c>
      <c r="D9" s="42" t="s">
        <v>313</v>
      </c>
      <c r="E9" s="42" t="s">
        <v>314</v>
      </c>
      <c r="F9" s="42" t="s">
        <v>141</v>
      </c>
      <c r="G9" s="42" t="s">
        <v>315</v>
      </c>
      <c r="H9" s="43" t="s">
        <v>274</v>
      </c>
      <c r="I9" s="43" t="s">
        <v>316</v>
      </c>
      <c r="J9" s="43" t="s">
        <v>317</v>
      </c>
      <c r="K9" s="43" t="s">
        <v>318</v>
      </c>
      <c r="L9" s="44">
        <v>12.89</v>
      </c>
      <c r="M9" s="44">
        <f t="shared" si="0"/>
        <v>42.966666666666669</v>
      </c>
      <c r="N9" s="45">
        <v>0.33</v>
      </c>
      <c r="O9" s="45">
        <v>0.17</v>
      </c>
      <c r="P9" s="45">
        <v>0.25</v>
      </c>
      <c r="Q9" s="45">
        <v>0.33</v>
      </c>
      <c r="R9" s="45">
        <v>1</v>
      </c>
      <c r="S9" s="45">
        <v>1</v>
      </c>
      <c r="T9" s="45">
        <v>0.4</v>
      </c>
      <c r="U9" s="45">
        <v>0.33</v>
      </c>
      <c r="V9" s="45">
        <v>0</v>
      </c>
      <c r="W9" s="45">
        <v>0.5</v>
      </c>
      <c r="X9" s="44">
        <f t="shared" si="1"/>
        <v>43.100000000000009</v>
      </c>
      <c r="Y9" s="45">
        <v>1</v>
      </c>
      <c r="Z9" s="45">
        <v>0</v>
      </c>
      <c r="AA9" s="45">
        <v>0</v>
      </c>
      <c r="AB9" s="45">
        <v>1</v>
      </c>
      <c r="AC9" s="45">
        <v>0</v>
      </c>
      <c r="AD9" s="45">
        <v>1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1</v>
      </c>
      <c r="AK9" s="45">
        <v>1</v>
      </c>
      <c r="AL9" s="45">
        <v>1</v>
      </c>
      <c r="AM9" s="45">
        <v>0</v>
      </c>
      <c r="AN9" s="45">
        <v>0</v>
      </c>
      <c r="AO9" s="44">
        <f t="shared" si="2"/>
        <v>37.5</v>
      </c>
      <c r="AP9" s="45">
        <v>0.67</v>
      </c>
      <c r="AQ9" s="45">
        <v>0.55000000000000004</v>
      </c>
      <c r="AR9" s="45">
        <v>0.36</v>
      </c>
      <c r="AS9" s="45">
        <v>1</v>
      </c>
      <c r="AT9" s="44">
        <f t="shared" si="3"/>
        <v>64.5</v>
      </c>
    </row>
    <row r="10" spans="1:46" x14ac:dyDescent="0.25">
      <c r="A10" s="42" t="s">
        <v>319</v>
      </c>
      <c r="B10" s="43" t="s">
        <v>320</v>
      </c>
      <c r="C10" s="42" t="s">
        <v>271</v>
      </c>
      <c r="D10" s="42" t="s">
        <v>321</v>
      </c>
      <c r="E10" s="42" t="s">
        <v>164</v>
      </c>
      <c r="F10" s="42" t="s">
        <v>322</v>
      </c>
      <c r="G10" s="42" t="s">
        <v>323</v>
      </c>
      <c r="H10" s="43" t="s">
        <v>274</v>
      </c>
      <c r="I10" s="43" t="s">
        <v>324</v>
      </c>
      <c r="J10" s="43" t="s">
        <v>325</v>
      </c>
      <c r="K10" s="43" t="s">
        <v>326</v>
      </c>
      <c r="L10" s="44">
        <v>18.760000000000002</v>
      </c>
      <c r="M10" s="44">
        <f t="shared" si="0"/>
        <v>62.533333333333339</v>
      </c>
      <c r="N10" s="45">
        <v>1</v>
      </c>
      <c r="O10" s="45">
        <v>0.33</v>
      </c>
      <c r="P10" s="45">
        <v>1</v>
      </c>
      <c r="Q10" s="45">
        <v>0.33</v>
      </c>
      <c r="R10" s="45">
        <v>0.5</v>
      </c>
      <c r="S10" s="45">
        <v>1</v>
      </c>
      <c r="T10" s="45">
        <v>0.5</v>
      </c>
      <c r="U10" s="45">
        <v>1</v>
      </c>
      <c r="V10" s="45">
        <v>1</v>
      </c>
      <c r="W10" s="45">
        <v>0.33</v>
      </c>
      <c r="X10" s="44">
        <f t="shared" si="1"/>
        <v>69.900000000000006</v>
      </c>
      <c r="Y10" s="45">
        <v>1</v>
      </c>
      <c r="Z10" s="45">
        <v>0</v>
      </c>
      <c r="AA10" s="45">
        <v>0</v>
      </c>
      <c r="AB10" s="45">
        <v>1</v>
      </c>
      <c r="AC10" s="45">
        <v>1</v>
      </c>
      <c r="AD10" s="45">
        <v>1</v>
      </c>
      <c r="AE10" s="45">
        <v>1</v>
      </c>
      <c r="AF10" s="45">
        <v>1</v>
      </c>
      <c r="AG10" s="45">
        <v>0</v>
      </c>
      <c r="AH10" s="45">
        <v>0</v>
      </c>
      <c r="AI10" s="45">
        <v>0</v>
      </c>
      <c r="AJ10" s="45">
        <v>1</v>
      </c>
      <c r="AK10" s="45">
        <v>1</v>
      </c>
      <c r="AL10" s="45">
        <v>1</v>
      </c>
      <c r="AM10" s="45">
        <v>0</v>
      </c>
      <c r="AN10" s="45">
        <v>0</v>
      </c>
      <c r="AO10" s="44">
        <f t="shared" si="2"/>
        <v>56.25</v>
      </c>
      <c r="AP10" s="45">
        <v>1</v>
      </c>
      <c r="AQ10" s="45">
        <v>0.33</v>
      </c>
      <c r="AR10" s="45">
        <v>0.43</v>
      </c>
      <c r="AS10" s="45">
        <v>1</v>
      </c>
      <c r="AT10" s="44">
        <f t="shared" si="3"/>
        <v>69</v>
      </c>
    </row>
    <row r="11" spans="1:46" x14ac:dyDescent="0.25">
      <c r="A11" s="42" t="s">
        <v>327</v>
      </c>
      <c r="B11" s="43" t="s">
        <v>328</v>
      </c>
      <c r="C11" s="42" t="s">
        <v>271</v>
      </c>
      <c r="D11" s="42" t="s">
        <v>329</v>
      </c>
      <c r="E11" s="42" t="s">
        <v>164</v>
      </c>
      <c r="F11" s="42" t="s">
        <v>330</v>
      </c>
      <c r="G11" s="42" t="s">
        <v>299</v>
      </c>
      <c r="H11" s="43" t="s">
        <v>274</v>
      </c>
      <c r="I11" s="43" t="s">
        <v>331</v>
      </c>
      <c r="J11" s="43" t="s">
        <v>332</v>
      </c>
      <c r="K11" s="43" t="s">
        <v>333</v>
      </c>
      <c r="L11" s="44">
        <v>13.25</v>
      </c>
      <c r="M11" s="44">
        <f t="shared" si="0"/>
        <v>44.166666666666664</v>
      </c>
      <c r="N11" s="45">
        <v>0.33</v>
      </c>
      <c r="O11" s="45">
        <v>0</v>
      </c>
      <c r="P11" s="45">
        <v>0.44</v>
      </c>
      <c r="Q11" s="45">
        <v>0.33</v>
      </c>
      <c r="R11" s="45">
        <v>0</v>
      </c>
      <c r="S11" s="45">
        <v>0.17</v>
      </c>
      <c r="T11" s="45">
        <v>1</v>
      </c>
      <c r="U11" s="45">
        <v>0.5</v>
      </c>
      <c r="V11" s="45">
        <v>1</v>
      </c>
      <c r="W11" s="45">
        <v>0.4</v>
      </c>
      <c r="X11" s="44">
        <f t="shared" si="1"/>
        <v>41.699999999999996</v>
      </c>
      <c r="Y11" s="45">
        <v>1</v>
      </c>
      <c r="Z11" s="45">
        <v>0</v>
      </c>
      <c r="AA11" s="45">
        <v>0</v>
      </c>
      <c r="AB11" s="45">
        <v>0</v>
      </c>
      <c r="AC11" s="45">
        <v>1</v>
      </c>
      <c r="AD11" s="45">
        <v>1</v>
      </c>
      <c r="AE11" s="45">
        <v>1</v>
      </c>
      <c r="AF11" s="45">
        <v>0</v>
      </c>
      <c r="AG11" s="45">
        <v>0</v>
      </c>
      <c r="AH11" s="45">
        <v>1</v>
      </c>
      <c r="AI11" s="45">
        <v>0</v>
      </c>
      <c r="AJ11" s="45">
        <v>0</v>
      </c>
      <c r="AK11" s="45">
        <v>1</v>
      </c>
      <c r="AL11" s="45">
        <v>0</v>
      </c>
      <c r="AM11" s="45">
        <v>0</v>
      </c>
      <c r="AN11" s="45">
        <v>1</v>
      </c>
      <c r="AO11" s="44">
        <f t="shared" si="2"/>
        <v>43.75</v>
      </c>
      <c r="AP11" s="45">
        <v>0.33</v>
      </c>
      <c r="AQ11" s="45">
        <v>0.56000000000000005</v>
      </c>
      <c r="AR11" s="45">
        <v>0.43</v>
      </c>
      <c r="AS11" s="45">
        <v>0.75</v>
      </c>
      <c r="AT11" s="44">
        <f t="shared" si="3"/>
        <v>51.750000000000007</v>
      </c>
    </row>
    <row r="12" spans="1:46" x14ac:dyDescent="0.25">
      <c r="A12" s="42" t="s">
        <v>334</v>
      </c>
      <c r="B12" s="43" t="s">
        <v>335</v>
      </c>
      <c r="C12" s="42" t="s">
        <v>271</v>
      </c>
      <c r="D12" s="42" t="s">
        <v>336</v>
      </c>
      <c r="E12" s="42" t="s">
        <v>164</v>
      </c>
      <c r="F12" s="42" t="s">
        <v>337</v>
      </c>
      <c r="G12" s="42" t="s">
        <v>338</v>
      </c>
      <c r="H12" s="43" t="s">
        <v>274</v>
      </c>
      <c r="I12" s="43" t="s">
        <v>339</v>
      </c>
      <c r="J12" s="43" t="s">
        <v>340</v>
      </c>
      <c r="K12" s="43" t="s">
        <v>341</v>
      </c>
      <c r="L12" s="44">
        <v>18.760000000000002</v>
      </c>
      <c r="M12" s="44">
        <f t="shared" si="0"/>
        <v>62.533333333333339</v>
      </c>
      <c r="N12" s="45">
        <v>0.67</v>
      </c>
      <c r="O12" s="45">
        <v>1</v>
      </c>
      <c r="P12" s="45">
        <v>1</v>
      </c>
      <c r="Q12" s="45">
        <v>0.5</v>
      </c>
      <c r="R12" s="45">
        <v>0.75</v>
      </c>
      <c r="S12" s="45">
        <v>1</v>
      </c>
      <c r="T12" s="45">
        <v>0.67</v>
      </c>
      <c r="U12" s="45">
        <v>0.33</v>
      </c>
      <c r="V12" s="45">
        <v>0.33</v>
      </c>
      <c r="W12" s="45">
        <v>1</v>
      </c>
      <c r="X12" s="44">
        <f t="shared" si="1"/>
        <v>72.5</v>
      </c>
      <c r="Y12" s="45">
        <v>1</v>
      </c>
      <c r="Z12" s="45">
        <v>0</v>
      </c>
      <c r="AA12" s="45">
        <v>0</v>
      </c>
      <c r="AB12" s="45">
        <v>1</v>
      </c>
      <c r="AC12" s="45">
        <v>0</v>
      </c>
      <c r="AD12" s="45">
        <v>1</v>
      </c>
      <c r="AE12" s="45">
        <v>1</v>
      </c>
      <c r="AF12" s="45">
        <v>0</v>
      </c>
      <c r="AG12" s="45">
        <v>0</v>
      </c>
      <c r="AH12" s="45">
        <v>1</v>
      </c>
      <c r="AI12" s="45">
        <v>1</v>
      </c>
      <c r="AJ12" s="45">
        <v>0</v>
      </c>
      <c r="AK12" s="45">
        <v>1</v>
      </c>
      <c r="AL12" s="45">
        <v>1</v>
      </c>
      <c r="AM12" s="45">
        <v>1</v>
      </c>
      <c r="AN12" s="45">
        <v>0</v>
      </c>
      <c r="AO12" s="44">
        <f t="shared" si="2"/>
        <v>56.25</v>
      </c>
      <c r="AP12" s="45">
        <v>0.64</v>
      </c>
      <c r="AQ12" s="45">
        <v>0.56999999999999995</v>
      </c>
      <c r="AR12" s="45">
        <v>0.64</v>
      </c>
      <c r="AS12" s="45">
        <v>0.67</v>
      </c>
      <c r="AT12" s="44">
        <f t="shared" si="3"/>
        <v>63</v>
      </c>
    </row>
    <row r="13" spans="1:46" x14ac:dyDescent="0.25">
      <c r="A13" s="42" t="s">
        <v>342</v>
      </c>
      <c r="B13" s="43" t="s">
        <v>343</v>
      </c>
      <c r="C13" s="42" t="s">
        <v>271</v>
      </c>
      <c r="D13" s="42" t="s">
        <v>344</v>
      </c>
      <c r="E13" s="42" t="s">
        <v>345</v>
      </c>
      <c r="F13" s="42" t="s">
        <v>31</v>
      </c>
      <c r="G13" s="42" t="s">
        <v>208</v>
      </c>
      <c r="H13" s="43" t="s">
        <v>274</v>
      </c>
      <c r="I13" s="43" t="s">
        <v>346</v>
      </c>
      <c r="J13" s="43" t="s">
        <v>347</v>
      </c>
      <c r="K13" s="43" t="s">
        <v>348</v>
      </c>
      <c r="L13" s="44">
        <v>14.93</v>
      </c>
      <c r="M13" s="44">
        <f t="shared" si="0"/>
        <v>49.766666666666666</v>
      </c>
      <c r="N13" s="45">
        <v>0.5</v>
      </c>
      <c r="O13" s="45">
        <v>0.33</v>
      </c>
      <c r="P13" s="45">
        <v>0.67</v>
      </c>
      <c r="Q13" s="45">
        <v>0.33</v>
      </c>
      <c r="R13" s="45">
        <v>1</v>
      </c>
      <c r="S13" s="45">
        <v>0.56000000000000005</v>
      </c>
      <c r="T13" s="45">
        <v>1</v>
      </c>
      <c r="U13" s="45">
        <v>1</v>
      </c>
      <c r="V13" s="45">
        <v>0</v>
      </c>
      <c r="W13" s="45">
        <v>1</v>
      </c>
      <c r="X13" s="44">
        <f t="shared" si="1"/>
        <v>63.9</v>
      </c>
      <c r="Y13" s="45">
        <v>0</v>
      </c>
      <c r="Z13" s="45">
        <v>1</v>
      </c>
      <c r="AA13" s="45">
        <v>0</v>
      </c>
      <c r="AB13" s="45">
        <v>0</v>
      </c>
      <c r="AC13" s="45">
        <v>0</v>
      </c>
      <c r="AD13" s="45">
        <v>0</v>
      </c>
      <c r="AE13" s="45">
        <v>1</v>
      </c>
      <c r="AF13" s="45">
        <v>0</v>
      </c>
      <c r="AG13" s="45">
        <v>1</v>
      </c>
      <c r="AH13" s="45">
        <v>1</v>
      </c>
      <c r="AI13" s="45">
        <v>0</v>
      </c>
      <c r="AJ13" s="45">
        <v>0</v>
      </c>
      <c r="AK13" s="45">
        <v>0</v>
      </c>
      <c r="AL13" s="45">
        <v>1</v>
      </c>
      <c r="AM13" s="45">
        <v>1</v>
      </c>
      <c r="AN13" s="45">
        <v>0</v>
      </c>
      <c r="AO13" s="44">
        <f t="shared" si="2"/>
        <v>37.5</v>
      </c>
      <c r="AP13" s="45">
        <v>0.69</v>
      </c>
      <c r="AQ13" s="45">
        <v>0.5</v>
      </c>
      <c r="AR13" s="45">
        <v>0.64</v>
      </c>
      <c r="AS13" s="45">
        <v>0.71</v>
      </c>
      <c r="AT13" s="44">
        <f t="shared" si="3"/>
        <v>63.5</v>
      </c>
    </row>
    <row r="14" spans="1:46" x14ac:dyDescent="0.25">
      <c r="A14" s="42" t="s">
        <v>349</v>
      </c>
      <c r="B14" s="43" t="s">
        <v>350</v>
      </c>
      <c r="C14" s="42" t="s">
        <v>271</v>
      </c>
      <c r="D14" s="42" t="s">
        <v>351</v>
      </c>
      <c r="E14" s="42" t="s">
        <v>164</v>
      </c>
      <c r="F14" s="42" t="s">
        <v>352</v>
      </c>
      <c r="G14" s="42" t="s">
        <v>226</v>
      </c>
      <c r="H14" s="43" t="s">
        <v>274</v>
      </c>
      <c r="I14" s="43" t="s">
        <v>353</v>
      </c>
      <c r="J14" s="43" t="s">
        <v>354</v>
      </c>
      <c r="K14" s="43" t="s">
        <v>355</v>
      </c>
      <c r="L14" s="44">
        <v>11.72</v>
      </c>
      <c r="M14" s="44">
        <f t="shared" si="0"/>
        <v>39.066666666666663</v>
      </c>
      <c r="N14" s="45">
        <v>0.25</v>
      </c>
      <c r="O14" s="45">
        <v>0.33</v>
      </c>
      <c r="P14" s="45">
        <v>0.67</v>
      </c>
      <c r="Q14" s="45">
        <v>1</v>
      </c>
      <c r="R14" s="45">
        <v>1</v>
      </c>
      <c r="S14" s="45">
        <v>0.2</v>
      </c>
      <c r="T14" s="45">
        <v>0.17</v>
      </c>
      <c r="U14" s="45">
        <v>0.22</v>
      </c>
      <c r="V14" s="45">
        <v>1</v>
      </c>
      <c r="W14" s="45">
        <v>0.5</v>
      </c>
      <c r="X14" s="44">
        <f t="shared" si="1"/>
        <v>53.400000000000006</v>
      </c>
      <c r="Y14" s="45">
        <v>1</v>
      </c>
      <c r="Z14" s="45">
        <v>1</v>
      </c>
      <c r="AA14" s="45">
        <v>0</v>
      </c>
      <c r="AB14" s="45">
        <v>0</v>
      </c>
      <c r="AC14" s="45">
        <v>0</v>
      </c>
      <c r="AD14" s="45">
        <v>1</v>
      </c>
      <c r="AE14" s="45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5">
        <v>0</v>
      </c>
      <c r="AM14" s="45">
        <v>1</v>
      </c>
      <c r="AN14" s="45">
        <v>0</v>
      </c>
      <c r="AO14" s="44">
        <f t="shared" si="2"/>
        <v>25</v>
      </c>
      <c r="AP14" s="45">
        <v>0.33</v>
      </c>
      <c r="AQ14" s="45">
        <v>0.64</v>
      </c>
      <c r="AR14" s="45">
        <v>0.91</v>
      </c>
      <c r="AS14" s="45">
        <v>0.5</v>
      </c>
      <c r="AT14" s="44">
        <f t="shared" si="3"/>
        <v>59.5</v>
      </c>
    </row>
    <row r="15" spans="1:46" x14ac:dyDescent="0.25">
      <c r="A15" s="42" t="s">
        <v>356</v>
      </c>
      <c r="B15" s="43" t="s">
        <v>357</v>
      </c>
      <c r="C15" s="42" t="s">
        <v>271</v>
      </c>
      <c r="D15" s="42" t="s">
        <v>358</v>
      </c>
      <c r="E15" s="42" t="s">
        <v>164</v>
      </c>
      <c r="F15" s="42" t="s">
        <v>223</v>
      </c>
      <c r="G15" s="42" t="s">
        <v>77</v>
      </c>
      <c r="H15" s="43" t="s">
        <v>274</v>
      </c>
      <c r="I15" s="43" t="s">
        <v>359</v>
      </c>
      <c r="J15" s="43" t="s">
        <v>360</v>
      </c>
      <c r="K15" s="43" t="s">
        <v>361</v>
      </c>
      <c r="L15" s="44">
        <v>13.4</v>
      </c>
      <c r="M15" s="44">
        <f t="shared" si="0"/>
        <v>44.666666666666664</v>
      </c>
      <c r="N15" s="45">
        <v>1</v>
      </c>
      <c r="O15" s="45">
        <v>1</v>
      </c>
      <c r="P15" s="45">
        <v>0.22</v>
      </c>
      <c r="Q15" s="45">
        <v>1</v>
      </c>
      <c r="R15" s="45">
        <v>1</v>
      </c>
      <c r="S15" s="45">
        <v>0</v>
      </c>
      <c r="T15" s="45">
        <v>0.33</v>
      </c>
      <c r="U15" s="45">
        <v>0.2</v>
      </c>
      <c r="V15" s="45">
        <v>0.5</v>
      </c>
      <c r="W15" s="45">
        <v>0.67</v>
      </c>
      <c r="X15" s="44">
        <f t="shared" si="1"/>
        <v>59.20000000000001</v>
      </c>
      <c r="Y15" s="45">
        <v>0</v>
      </c>
      <c r="Z15" s="45">
        <v>1</v>
      </c>
      <c r="AA15" s="45">
        <v>1</v>
      </c>
      <c r="AB15" s="45">
        <v>1</v>
      </c>
      <c r="AC15" s="45">
        <v>0</v>
      </c>
      <c r="AD15" s="45">
        <v>1</v>
      </c>
      <c r="AE15" s="45">
        <v>0</v>
      </c>
      <c r="AF15" s="45">
        <v>0</v>
      </c>
      <c r="AG15" s="45">
        <v>1</v>
      </c>
      <c r="AH15" s="45">
        <v>0</v>
      </c>
      <c r="AI15" s="45">
        <v>0</v>
      </c>
      <c r="AJ15" s="45">
        <v>0</v>
      </c>
      <c r="AK15" s="45">
        <v>0</v>
      </c>
      <c r="AL15" s="45">
        <v>0</v>
      </c>
      <c r="AM15" s="45">
        <v>0</v>
      </c>
      <c r="AN15" s="45">
        <v>0</v>
      </c>
      <c r="AO15" s="44">
        <f t="shared" si="2"/>
        <v>31.25</v>
      </c>
      <c r="AP15" s="45">
        <v>0.64</v>
      </c>
      <c r="AQ15" s="45">
        <v>0.67</v>
      </c>
      <c r="AR15" s="45">
        <v>0.6</v>
      </c>
      <c r="AS15" s="45">
        <v>0.56999999999999995</v>
      </c>
      <c r="AT15" s="44">
        <f t="shared" si="3"/>
        <v>62</v>
      </c>
    </row>
    <row r="16" spans="1:46" x14ac:dyDescent="0.25">
      <c r="A16" s="42" t="s">
        <v>362</v>
      </c>
      <c r="B16" s="43" t="s">
        <v>363</v>
      </c>
      <c r="C16" s="42" t="s">
        <v>271</v>
      </c>
      <c r="D16" s="42" t="s">
        <v>364</v>
      </c>
      <c r="E16" s="42" t="s">
        <v>58</v>
      </c>
      <c r="F16" s="42" t="s">
        <v>365</v>
      </c>
      <c r="G16" s="42" t="s">
        <v>365</v>
      </c>
      <c r="H16" s="43" t="s">
        <v>274</v>
      </c>
      <c r="I16" s="43" t="s">
        <v>366</v>
      </c>
      <c r="J16" s="43" t="s">
        <v>367</v>
      </c>
      <c r="K16" s="43" t="s">
        <v>368</v>
      </c>
      <c r="L16" s="44">
        <v>15.03</v>
      </c>
      <c r="M16" s="44">
        <f t="shared" si="0"/>
        <v>50.1</v>
      </c>
      <c r="N16" s="45">
        <v>0.67</v>
      </c>
      <c r="O16" s="45">
        <v>0.33</v>
      </c>
      <c r="P16" s="45">
        <v>0.33</v>
      </c>
      <c r="Q16" s="45">
        <v>1</v>
      </c>
      <c r="R16" s="45">
        <v>0.2</v>
      </c>
      <c r="S16" s="45">
        <v>0.33</v>
      </c>
      <c r="T16" s="45">
        <v>0</v>
      </c>
      <c r="U16" s="45">
        <v>0</v>
      </c>
      <c r="V16" s="45">
        <v>0.5</v>
      </c>
      <c r="W16" s="45">
        <v>1</v>
      </c>
      <c r="X16" s="44">
        <f t="shared" si="1"/>
        <v>43.600000000000009</v>
      </c>
      <c r="Y16" s="45">
        <v>0</v>
      </c>
      <c r="Z16" s="45">
        <v>1</v>
      </c>
      <c r="AA16" s="45">
        <v>1</v>
      </c>
      <c r="AB16" s="45">
        <v>1</v>
      </c>
      <c r="AC16" s="45">
        <v>0</v>
      </c>
      <c r="AD16" s="45">
        <v>0</v>
      </c>
      <c r="AE16" s="45">
        <v>1</v>
      </c>
      <c r="AF16" s="45">
        <v>0</v>
      </c>
      <c r="AG16" s="45">
        <v>1</v>
      </c>
      <c r="AH16" s="45">
        <v>1</v>
      </c>
      <c r="AI16" s="45">
        <v>0</v>
      </c>
      <c r="AJ16" s="45">
        <v>1</v>
      </c>
      <c r="AK16" s="45">
        <v>1</v>
      </c>
      <c r="AL16" s="45">
        <v>1</v>
      </c>
      <c r="AM16" s="45">
        <v>0</v>
      </c>
      <c r="AN16" s="45">
        <v>0</v>
      </c>
      <c r="AO16" s="44">
        <f t="shared" si="2"/>
        <v>56.25</v>
      </c>
      <c r="AP16" s="45">
        <v>0.36</v>
      </c>
      <c r="AQ16" s="45">
        <v>0.33</v>
      </c>
      <c r="AR16" s="45">
        <v>0.33</v>
      </c>
      <c r="AS16" s="45">
        <v>0.64</v>
      </c>
      <c r="AT16" s="44">
        <f t="shared" si="3"/>
        <v>41.5</v>
      </c>
    </row>
    <row r="17" spans="1:46" x14ac:dyDescent="0.25">
      <c r="A17" s="42" t="s">
        <v>369</v>
      </c>
      <c r="B17" s="43" t="s">
        <v>370</v>
      </c>
      <c r="C17" s="42" t="s">
        <v>271</v>
      </c>
      <c r="D17" s="42" t="s">
        <v>371</v>
      </c>
      <c r="E17" s="42" t="s">
        <v>164</v>
      </c>
      <c r="F17" s="42" t="s">
        <v>372</v>
      </c>
      <c r="G17" s="42" t="s">
        <v>373</v>
      </c>
      <c r="H17" s="43" t="s">
        <v>274</v>
      </c>
      <c r="I17" s="43" t="s">
        <v>374</v>
      </c>
      <c r="J17" s="43" t="s">
        <v>375</v>
      </c>
      <c r="K17" s="43" t="s">
        <v>376</v>
      </c>
      <c r="L17" s="44">
        <v>12.71</v>
      </c>
      <c r="M17" s="44">
        <f t="shared" si="0"/>
        <v>42.366666666666667</v>
      </c>
      <c r="N17" s="45">
        <v>0.44</v>
      </c>
      <c r="O17" s="45">
        <v>1</v>
      </c>
      <c r="P17" s="45">
        <v>0.17</v>
      </c>
      <c r="Q17" s="45">
        <v>0.2</v>
      </c>
      <c r="R17" s="45">
        <v>0.5</v>
      </c>
      <c r="S17" s="45">
        <v>0.33</v>
      </c>
      <c r="T17" s="45">
        <v>0.33</v>
      </c>
      <c r="U17" s="45">
        <v>0.67</v>
      </c>
      <c r="V17" s="45">
        <v>1</v>
      </c>
      <c r="W17" s="45">
        <v>1</v>
      </c>
      <c r="X17" s="44">
        <f t="shared" si="1"/>
        <v>56.399999999999991</v>
      </c>
      <c r="Y17" s="45">
        <v>1</v>
      </c>
      <c r="Z17" s="45">
        <v>0</v>
      </c>
      <c r="AA17" s="45">
        <v>1</v>
      </c>
      <c r="AB17" s="45">
        <v>1</v>
      </c>
      <c r="AC17" s="45">
        <v>1</v>
      </c>
      <c r="AD17" s="45">
        <v>0</v>
      </c>
      <c r="AE17" s="45">
        <v>0</v>
      </c>
      <c r="AF17" s="45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5">
        <v>1</v>
      </c>
      <c r="AM17" s="45">
        <v>0</v>
      </c>
      <c r="AN17" s="45">
        <v>0</v>
      </c>
      <c r="AO17" s="44">
        <f t="shared" si="2"/>
        <v>31.25</v>
      </c>
      <c r="AP17" s="45">
        <v>0.5</v>
      </c>
      <c r="AQ17" s="45">
        <v>0.73</v>
      </c>
      <c r="AR17" s="45">
        <v>0.33</v>
      </c>
      <c r="AS17" s="45">
        <v>0.5</v>
      </c>
      <c r="AT17" s="44">
        <f t="shared" si="3"/>
        <v>51.5</v>
      </c>
    </row>
    <row r="18" spans="1:46" x14ac:dyDescent="0.25">
      <c r="A18" s="42" t="s">
        <v>377</v>
      </c>
      <c r="B18" s="43" t="s">
        <v>378</v>
      </c>
      <c r="C18" s="42" t="s">
        <v>271</v>
      </c>
      <c r="D18" s="42" t="s">
        <v>379</v>
      </c>
      <c r="E18" s="42" t="s">
        <v>58</v>
      </c>
      <c r="F18" s="42" t="s">
        <v>380</v>
      </c>
      <c r="G18" s="42" t="s">
        <v>299</v>
      </c>
      <c r="H18" s="43" t="s">
        <v>274</v>
      </c>
      <c r="I18" s="43" t="s">
        <v>381</v>
      </c>
      <c r="J18" s="43" t="s">
        <v>382</v>
      </c>
      <c r="K18" s="43" t="s">
        <v>383</v>
      </c>
      <c r="L18" s="44">
        <v>14.99</v>
      </c>
      <c r="M18" s="44">
        <f t="shared" si="0"/>
        <v>49.966666666666661</v>
      </c>
      <c r="N18" s="45">
        <v>0.2</v>
      </c>
      <c r="O18" s="45">
        <v>0.22</v>
      </c>
      <c r="P18" s="45">
        <v>1</v>
      </c>
      <c r="Q18" s="45">
        <v>0.33</v>
      </c>
      <c r="R18" s="45">
        <v>0.5</v>
      </c>
      <c r="S18" s="45">
        <v>0.25</v>
      </c>
      <c r="T18" s="45">
        <v>0.67</v>
      </c>
      <c r="U18" s="45">
        <v>1</v>
      </c>
      <c r="V18" s="45">
        <v>0.67</v>
      </c>
      <c r="W18" s="45">
        <v>1</v>
      </c>
      <c r="X18" s="44">
        <f t="shared" si="1"/>
        <v>58.4</v>
      </c>
      <c r="Y18" s="45">
        <v>1</v>
      </c>
      <c r="Z18" s="45">
        <v>1</v>
      </c>
      <c r="AA18" s="45">
        <v>1</v>
      </c>
      <c r="AB18" s="45">
        <v>0</v>
      </c>
      <c r="AC18" s="45">
        <v>1</v>
      </c>
      <c r="AD18" s="45">
        <v>0</v>
      </c>
      <c r="AE18" s="45">
        <v>0</v>
      </c>
      <c r="AF18" s="45">
        <v>0</v>
      </c>
      <c r="AG18" s="45">
        <v>0</v>
      </c>
      <c r="AH18" s="45">
        <v>1</v>
      </c>
      <c r="AI18" s="45">
        <v>1</v>
      </c>
      <c r="AJ18" s="45">
        <v>0</v>
      </c>
      <c r="AK18" s="45">
        <v>1</v>
      </c>
      <c r="AL18" s="45">
        <v>0</v>
      </c>
      <c r="AM18" s="45">
        <v>0</v>
      </c>
      <c r="AN18" s="45">
        <v>1</v>
      </c>
      <c r="AO18" s="44">
        <f t="shared" si="2"/>
        <v>50</v>
      </c>
      <c r="AP18" s="45">
        <v>0.42</v>
      </c>
      <c r="AQ18" s="45">
        <v>0.14000000000000001</v>
      </c>
      <c r="AR18" s="45">
        <v>0.09</v>
      </c>
      <c r="AS18" s="45">
        <v>0.5</v>
      </c>
      <c r="AT18" s="44">
        <f t="shared" si="3"/>
        <v>28.749999999999996</v>
      </c>
    </row>
    <row r="19" spans="1:46" x14ac:dyDescent="0.25">
      <c r="A19" s="42" t="s">
        <v>384</v>
      </c>
      <c r="B19" s="43" t="s">
        <v>385</v>
      </c>
      <c r="C19" s="42" t="s">
        <v>271</v>
      </c>
      <c r="D19" s="42" t="s">
        <v>386</v>
      </c>
      <c r="E19" s="42" t="s">
        <v>58</v>
      </c>
      <c r="F19" s="42" t="s">
        <v>62</v>
      </c>
      <c r="G19" s="42" t="s">
        <v>62</v>
      </c>
      <c r="H19" s="43" t="s">
        <v>274</v>
      </c>
      <c r="I19" s="43" t="s">
        <v>387</v>
      </c>
      <c r="J19" s="43" t="s">
        <v>388</v>
      </c>
      <c r="K19" s="43" t="s">
        <v>389</v>
      </c>
      <c r="L19" s="44">
        <v>16.690000000000001</v>
      </c>
      <c r="M19" s="44">
        <f t="shared" si="0"/>
        <v>55.633333333333333</v>
      </c>
      <c r="N19" s="45">
        <v>1</v>
      </c>
      <c r="O19" s="45">
        <v>1</v>
      </c>
      <c r="P19" s="45">
        <v>1</v>
      </c>
      <c r="Q19" s="45">
        <v>0.5</v>
      </c>
      <c r="R19" s="45">
        <v>0.67</v>
      </c>
      <c r="S19" s="45">
        <v>0.33</v>
      </c>
      <c r="T19" s="45">
        <v>0.33</v>
      </c>
      <c r="U19" s="45">
        <v>0.25</v>
      </c>
      <c r="V19" s="45">
        <v>0.44</v>
      </c>
      <c r="W19" s="45">
        <v>1</v>
      </c>
      <c r="X19" s="44">
        <f t="shared" si="1"/>
        <v>65.2</v>
      </c>
      <c r="Y19" s="45">
        <v>1</v>
      </c>
      <c r="Z19" s="45">
        <v>1</v>
      </c>
      <c r="AA19" s="45">
        <v>0</v>
      </c>
      <c r="AB19" s="45">
        <v>0</v>
      </c>
      <c r="AC19" s="45">
        <v>1</v>
      </c>
      <c r="AD19" s="45">
        <v>0</v>
      </c>
      <c r="AE19" s="45">
        <v>0</v>
      </c>
      <c r="AF19" s="45">
        <v>0</v>
      </c>
      <c r="AG19" s="45">
        <v>1</v>
      </c>
      <c r="AH19" s="45">
        <v>1</v>
      </c>
      <c r="AI19" s="45">
        <v>0</v>
      </c>
      <c r="AJ19" s="45">
        <v>1</v>
      </c>
      <c r="AK19" s="45">
        <v>0</v>
      </c>
      <c r="AL19" s="45">
        <v>1</v>
      </c>
      <c r="AM19" s="45">
        <v>1</v>
      </c>
      <c r="AN19" s="45">
        <v>0</v>
      </c>
      <c r="AO19" s="44">
        <f t="shared" si="2"/>
        <v>50</v>
      </c>
      <c r="AP19" s="45">
        <v>0.5</v>
      </c>
      <c r="AQ19" s="45">
        <v>0.5</v>
      </c>
      <c r="AR19" s="45">
        <v>0.67</v>
      </c>
      <c r="AS19" s="45">
        <v>0.5</v>
      </c>
      <c r="AT19" s="44">
        <f t="shared" si="3"/>
        <v>54.25</v>
      </c>
    </row>
    <row r="20" spans="1:46" x14ac:dyDescent="0.25">
      <c r="A20" s="42" t="s">
        <v>390</v>
      </c>
      <c r="B20" s="43" t="s">
        <v>391</v>
      </c>
      <c r="C20" s="42" t="s">
        <v>271</v>
      </c>
      <c r="D20" s="42" t="s">
        <v>392</v>
      </c>
      <c r="E20" s="42" t="s">
        <v>58</v>
      </c>
      <c r="F20" s="42" t="s">
        <v>393</v>
      </c>
      <c r="G20" s="42" t="s">
        <v>393</v>
      </c>
      <c r="H20" s="43" t="s">
        <v>274</v>
      </c>
      <c r="I20" s="43" t="s">
        <v>308</v>
      </c>
      <c r="J20" s="43" t="s">
        <v>394</v>
      </c>
      <c r="K20" s="43" t="s">
        <v>383</v>
      </c>
      <c r="L20" s="44">
        <v>16.829999999999998</v>
      </c>
      <c r="M20" s="44">
        <f t="shared" si="0"/>
        <v>56.099999999999994</v>
      </c>
      <c r="N20" s="45">
        <v>0.25</v>
      </c>
      <c r="O20" s="45">
        <v>1</v>
      </c>
      <c r="P20" s="45">
        <v>0.5</v>
      </c>
      <c r="Q20" s="45">
        <v>1</v>
      </c>
      <c r="R20" s="45">
        <v>0.5</v>
      </c>
      <c r="S20" s="45">
        <v>0.67</v>
      </c>
      <c r="T20" s="45">
        <v>1</v>
      </c>
      <c r="U20" s="45">
        <v>0.17</v>
      </c>
      <c r="V20" s="45">
        <v>0.33</v>
      </c>
      <c r="W20" s="45">
        <v>0.6</v>
      </c>
      <c r="X20" s="44">
        <f t="shared" si="1"/>
        <v>60.199999999999996</v>
      </c>
      <c r="Y20" s="45">
        <v>1</v>
      </c>
      <c r="Z20" s="45">
        <v>0</v>
      </c>
      <c r="AA20" s="45">
        <v>1</v>
      </c>
      <c r="AB20" s="45">
        <v>0</v>
      </c>
      <c r="AC20" s="45">
        <v>1</v>
      </c>
      <c r="AD20" s="45">
        <v>1</v>
      </c>
      <c r="AE20" s="45">
        <v>0</v>
      </c>
      <c r="AF20" s="45">
        <v>1</v>
      </c>
      <c r="AG20" s="45">
        <v>0</v>
      </c>
      <c r="AH20" s="45">
        <v>0</v>
      </c>
      <c r="AI20" s="45">
        <v>1</v>
      </c>
      <c r="AJ20" s="45">
        <v>0</v>
      </c>
      <c r="AK20" s="45">
        <v>0</v>
      </c>
      <c r="AL20" s="45">
        <v>0</v>
      </c>
      <c r="AM20" s="45">
        <v>1</v>
      </c>
      <c r="AN20" s="45">
        <v>0</v>
      </c>
      <c r="AO20" s="44">
        <f t="shared" si="2"/>
        <v>43.75</v>
      </c>
      <c r="AP20" s="45">
        <v>1</v>
      </c>
      <c r="AQ20" s="45">
        <v>1</v>
      </c>
      <c r="AR20" s="45">
        <v>0.82</v>
      </c>
      <c r="AS20" s="45">
        <v>1</v>
      </c>
      <c r="AT20" s="44">
        <f t="shared" si="3"/>
        <v>95.5</v>
      </c>
    </row>
    <row r="21" spans="1:46" x14ac:dyDescent="0.25">
      <c r="A21" s="42" t="s">
        <v>395</v>
      </c>
      <c r="B21" s="43" t="s">
        <v>396</v>
      </c>
      <c r="C21" s="42" t="s">
        <v>271</v>
      </c>
      <c r="D21" s="42" t="s">
        <v>397</v>
      </c>
      <c r="E21" s="42" t="s">
        <v>164</v>
      </c>
      <c r="F21" s="42" t="s">
        <v>398</v>
      </c>
      <c r="G21" s="42" t="s">
        <v>399</v>
      </c>
      <c r="H21" s="43" t="s">
        <v>274</v>
      </c>
      <c r="I21" s="43" t="s">
        <v>400</v>
      </c>
      <c r="J21" s="43" t="s">
        <v>401</v>
      </c>
      <c r="K21" s="43" t="s">
        <v>310</v>
      </c>
      <c r="L21" s="44">
        <v>14.52</v>
      </c>
      <c r="M21" s="44">
        <f t="shared" si="0"/>
        <v>48.4</v>
      </c>
      <c r="N21" s="45">
        <v>0.17</v>
      </c>
      <c r="O21" s="45">
        <v>0.6</v>
      </c>
      <c r="P21" s="45">
        <v>1</v>
      </c>
      <c r="Q21" s="45">
        <v>0.67</v>
      </c>
      <c r="R21" s="45">
        <v>0.33</v>
      </c>
      <c r="S21" s="45">
        <v>0.67</v>
      </c>
      <c r="T21" s="45">
        <v>1</v>
      </c>
      <c r="U21" s="45">
        <v>0.83</v>
      </c>
      <c r="V21" s="45">
        <v>1</v>
      </c>
      <c r="W21" s="45">
        <v>0</v>
      </c>
      <c r="X21" s="44">
        <f t="shared" si="1"/>
        <v>62.7</v>
      </c>
      <c r="Y21" s="45">
        <v>1</v>
      </c>
      <c r="Z21" s="45">
        <v>1</v>
      </c>
      <c r="AA21" s="45">
        <v>0</v>
      </c>
      <c r="AB21" s="45">
        <v>0</v>
      </c>
      <c r="AC21" s="45">
        <v>1</v>
      </c>
      <c r="AD21" s="45">
        <v>0</v>
      </c>
      <c r="AE21" s="45">
        <v>0</v>
      </c>
      <c r="AF21" s="45">
        <v>0</v>
      </c>
      <c r="AG21" s="45">
        <v>1</v>
      </c>
      <c r="AH21" s="45">
        <v>1</v>
      </c>
      <c r="AI21" s="45">
        <v>1</v>
      </c>
      <c r="AJ21" s="45">
        <v>0</v>
      </c>
      <c r="AK21" s="45">
        <v>0</v>
      </c>
      <c r="AL21" s="45">
        <v>1</v>
      </c>
      <c r="AM21" s="45">
        <v>0</v>
      </c>
      <c r="AN21" s="45">
        <v>0</v>
      </c>
      <c r="AO21" s="44">
        <f t="shared" si="2"/>
        <v>43.75</v>
      </c>
      <c r="AP21" s="45">
        <v>0.33</v>
      </c>
      <c r="AQ21" s="45">
        <v>0.33</v>
      </c>
      <c r="AR21" s="45">
        <v>0.33</v>
      </c>
      <c r="AS21" s="45">
        <v>0.25</v>
      </c>
      <c r="AT21" s="44">
        <f t="shared" si="3"/>
        <v>31</v>
      </c>
    </row>
    <row r="22" spans="1:46" x14ac:dyDescent="0.25">
      <c r="A22" s="42" t="s">
        <v>402</v>
      </c>
      <c r="B22" s="43" t="s">
        <v>403</v>
      </c>
      <c r="C22" s="42" t="s">
        <v>271</v>
      </c>
      <c r="D22" s="42" t="s">
        <v>404</v>
      </c>
      <c r="E22" s="42" t="s">
        <v>58</v>
      </c>
      <c r="F22" s="42" t="s">
        <v>127</v>
      </c>
      <c r="G22" s="42" t="s">
        <v>127</v>
      </c>
      <c r="H22" s="43" t="s">
        <v>274</v>
      </c>
      <c r="I22" s="43" t="s">
        <v>405</v>
      </c>
      <c r="J22" s="43" t="s">
        <v>406</v>
      </c>
      <c r="K22" s="43" t="s">
        <v>407</v>
      </c>
      <c r="L22" s="44">
        <v>17.86</v>
      </c>
      <c r="M22" s="44">
        <f t="shared" si="0"/>
        <v>59.533333333333324</v>
      </c>
      <c r="N22" s="45">
        <v>0.67</v>
      </c>
      <c r="O22" s="45">
        <v>0.67</v>
      </c>
      <c r="P22" s="45">
        <v>0</v>
      </c>
      <c r="Q22" s="45">
        <v>1</v>
      </c>
      <c r="R22" s="45">
        <v>1</v>
      </c>
      <c r="S22" s="45">
        <v>1</v>
      </c>
      <c r="T22" s="45">
        <v>0</v>
      </c>
      <c r="U22" s="45">
        <v>0.78</v>
      </c>
      <c r="V22" s="45">
        <v>0.25</v>
      </c>
      <c r="W22" s="45">
        <v>1</v>
      </c>
      <c r="X22" s="44">
        <f t="shared" si="1"/>
        <v>63.7</v>
      </c>
      <c r="Y22" s="45">
        <v>0</v>
      </c>
      <c r="Z22" s="45">
        <v>1</v>
      </c>
      <c r="AA22" s="45">
        <v>1</v>
      </c>
      <c r="AB22" s="45">
        <v>0</v>
      </c>
      <c r="AC22" s="45">
        <v>1</v>
      </c>
      <c r="AD22" s="45">
        <v>1</v>
      </c>
      <c r="AE22" s="45">
        <v>0</v>
      </c>
      <c r="AF22" s="45">
        <v>1</v>
      </c>
      <c r="AG22" s="45">
        <v>0</v>
      </c>
      <c r="AH22" s="45">
        <v>0</v>
      </c>
      <c r="AI22" s="45">
        <v>1</v>
      </c>
      <c r="AJ22" s="45">
        <v>0</v>
      </c>
      <c r="AK22" s="45">
        <v>1</v>
      </c>
      <c r="AL22" s="45">
        <v>1</v>
      </c>
      <c r="AM22" s="45">
        <v>1</v>
      </c>
      <c r="AN22" s="45">
        <v>0</v>
      </c>
      <c r="AO22" s="44">
        <f t="shared" si="2"/>
        <v>56.25</v>
      </c>
      <c r="AP22" s="45">
        <v>0.67</v>
      </c>
      <c r="AQ22" s="45">
        <v>1</v>
      </c>
      <c r="AR22" s="45">
        <v>0.33</v>
      </c>
      <c r="AS22" s="45">
        <v>0.5</v>
      </c>
      <c r="AT22" s="44">
        <f t="shared" si="3"/>
        <v>62.5</v>
      </c>
    </row>
    <row r="23" spans="1:46" x14ac:dyDescent="0.25">
      <c r="A23" s="42" t="s">
        <v>408</v>
      </c>
      <c r="B23" s="43" t="s">
        <v>409</v>
      </c>
      <c r="C23" s="42" t="s">
        <v>271</v>
      </c>
      <c r="D23" s="42" t="s">
        <v>410</v>
      </c>
      <c r="E23" s="42" t="s">
        <v>164</v>
      </c>
      <c r="F23" s="42" t="s">
        <v>380</v>
      </c>
      <c r="G23" s="42" t="s">
        <v>411</v>
      </c>
      <c r="H23" s="43" t="s">
        <v>274</v>
      </c>
      <c r="I23" s="43" t="s">
        <v>412</v>
      </c>
      <c r="J23" s="43" t="s">
        <v>413</v>
      </c>
      <c r="K23" s="43" t="s">
        <v>414</v>
      </c>
      <c r="L23" s="44">
        <v>10.75</v>
      </c>
      <c r="M23" s="44">
        <f t="shared" si="0"/>
        <v>35.833333333333336</v>
      </c>
      <c r="N23" s="45">
        <v>1</v>
      </c>
      <c r="O23" s="45">
        <v>0.33</v>
      </c>
      <c r="P23" s="45">
        <v>0.33</v>
      </c>
      <c r="Q23" s="45">
        <v>0</v>
      </c>
      <c r="R23" s="45">
        <v>0.75</v>
      </c>
      <c r="S23" s="45">
        <v>0</v>
      </c>
      <c r="T23" s="45">
        <v>1</v>
      </c>
      <c r="U23" s="45">
        <v>0.5</v>
      </c>
      <c r="V23" s="45">
        <v>1</v>
      </c>
      <c r="W23" s="45">
        <v>0.33</v>
      </c>
      <c r="X23" s="44">
        <f t="shared" si="1"/>
        <v>52.400000000000006</v>
      </c>
      <c r="Y23" s="45">
        <v>0</v>
      </c>
      <c r="Z23" s="45">
        <v>0</v>
      </c>
      <c r="AA23" s="45">
        <v>0</v>
      </c>
      <c r="AB23" s="45">
        <v>1</v>
      </c>
      <c r="AC23" s="45">
        <v>0</v>
      </c>
      <c r="AD23" s="45">
        <v>1</v>
      </c>
      <c r="AE23" s="45">
        <v>0</v>
      </c>
      <c r="AF23" s="45">
        <v>0</v>
      </c>
      <c r="AG23" s="45">
        <v>1</v>
      </c>
      <c r="AH23" s="45">
        <v>0</v>
      </c>
      <c r="AI23" s="45">
        <v>0</v>
      </c>
      <c r="AJ23" s="45">
        <v>0</v>
      </c>
      <c r="AK23" s="45">
        <v>0</v>
      </c>
      <c r="AL23" s="45">
        <v>0</v>
      </c>
      <c r="AM23" s="45">
        <v>0</v>
      </c>
      <c r="AN23" s="45">
        <v>0</v>
      </c>
      <c r="AO23" s="44">
        <f t="shared" si="2"/>
        <v>18.75</v>
      </c>
      <c r="AP23" s="45">
        <v>0.83</v>
      </c>
      <c r="AQ23" s="45">
        <v>0.67</v>
      </c>
      <c r="AR23" s="45">
        <v>1</v>
      </c>
      <c r="AS23" s="45" t="s">
        <v>45</v>
      </c>
      <c r="AT23" s="44">
        <f t="shared" si="3"/>
        <v>83.333333333333343</v>
      </c>
    </row>
    <row r="24" spans="1:46" x14ac:dyDescent="0.25">
      <c r="A24" s="42" t="s">
        <v>415</v>
      </c>
      <c r="B24" s="43" t="s">
        <v>416</v>
      </c>
      <c r="C24" s="42" t="s">
        <v>271</v>
      </c>
      <c r="D24" s="42" t="s">
        <v>417</v>
      </c>
      <c r="E24" s="42" t="s">
        <v>58</v>
      </c>
      <c r="F24" s="42" t="s">
        <v>418</v>
      </c>
      <c r="G24" s="42" t="s">
        <v>418</v>
      </c>
      <c r="H24" s="43" t="s">
        <v>274</v>
      </c>
      <c r="I24" s="43" t="s">
        <v>419</v>
      </c>
      <c r="J24" s="43" t="s">
        <v>420</v>
      </c>
      <c r="K24" s="43" t="s">
        <v>421</v>
      </c>
      <c r="L24" s="44">
        <v>18.190000000000001</v>
      </c>
      <c r="M24" s="44">
        <f t="shared" si="0"/>
        <v>60.63333333333334</v>
      </c>
      <c r="N24" s="45">
        <v>0.56000000000000005</v>
      </c>
      <c r="O24" s="45">
        <v>0.67</v>
      </c>
      <c r="P24" s="45">
        <v>1</v>
      </c>
      <c r="Q24" s="45">
        <v>1</v>
      </c>
      <c r="R24" s="45">
        <v>1</v>
      </c>
      <c r="S24" s="45">
        <v>1</v>
      </c>
      <c r="T24" s="45">
        <v>0</v>
      </c>
      <c r="U24" s="45">
        <v>0.5</v>
      </c>
      <c r="V24" s="45">
        <v>1</v>
      </c>
      <c r="W24" s="45">
        <v>0.67</v>
      </c>
      <c r="X24" s="44">
        <f t="shared" si="1"/>
        <v>74</v>
      </c>
      <c r="Y24" s="45">
        <v>1</v>
      </c>
      <c r="Z24" s="45">
        <v>1</v>
      </c>
      <c r="AA24" s="45">
        <v>0</v>
      </c>
      <c r="AB24" s="45">
        <v>1</v>
      </c>
      <c r="AC24" s="45">
        <v>1</v>
      </c>
      <c r="AD24" s="45">
        <v>1</v>
      </c>
      <c r="AE24" s="45">
        <v>1</v>
      </c>
      <c r="AF24" s="45">
        <v>1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5">
        <v>0</v>
      </c>
      <c r="AM24" s="45">
        <v>1</v>
      </c>
      <c r="AN24" s="45">
        <v>1</v>
      </c>
      <c r="AO24" s="44">
        <f t="shared" si="2"/>
        <v>56.25</v>
      </c>
      <c r="AP24" s="45">
        <v>0.28999999999999998</v>
      </c>
      <c r="AQ24" s="45">
        <v>0.45</v>
      </c>
      <c r="AR24" s="45">
        <v>0.33</v>
      </c>
      <c r="AS24" s="45">
        <v>0.73</v>
      </c>
      <c r="AT24" s="44">
        <f t="shared" si="3"/>
        <v>45</v>
      </c>
    </row>
    <row r="25" spans="1:46" x14ac:dyDescent="0.25">
      <c r="A25" s="42" t="s">
        <v>422</v>
      </c>
      <c r="B25" s="43" t="s">
        <v>423</v>
      </c>
      <c r="C25" s="42" t="s">
        <v>271</v>
      </c>
      <c r="D25" s="42" t="s">
        <v>424</v>
      </c>
      <c r="E25" s="42" t="s">
        <v>164</v>
      </c>
      <c r="F25" s="42" t="s">
        <v>425</v>
      </c>
      <c r="G25" s="42" t="s">
        <v>425</v>
      </c>
      <c r="H25" s="43" t="s">
        <v>274</v>
      </c>
      <c r="I25" s="43" t="s">
        <v>426</v>
      </c>
      <c r="J25" s="43" t="s">
        <v>427</v>
      </c>
      <c r="K25" s="43" t="s">
        <v>428</v>
      </c>
      <c r="L25" s="44">
        <v>9.09</v>
      </c>
      <c r="M25" s="44">
        <f t="shared" si="0"/>
        <v>30.3</v>
      </c>
      <c r="N25" s="45">
        <v>0.33</v>
      </c>
      <c r="O25" s="45">
        <v>1</v>
      </c>
      <c r="P25" s="45">
        <v>0.56000000000000005</v>
      </c>
      <c r="Q25" s="45">
        <v>0</v>
      </c>
      <c r="R25" s="45">
        <v>1</v>
      </c>
      <c r="S25" s="45">
        <v>0.75</v>
      </c>
      <c r="T25" s="45">
        <v>0</v>
      </c>
      <c r="U25" s="45">
        <v>0.5</v>
      </c>
      <c r="V25" s="45">
        <v>1</v>
      </c>
      <c r="W25" s="45">
        <v>0.33</v>
      </c>
      <c r="X25" s="44">
        <f t="shared" si="1"/>
        <v>54.7</v>
      </c>
      <c r="Y25" s="45">
        <v>1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0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5">
        <v>1</v>
      </c>
      <c r="AM25" s="45">
        <v>0</v>
      </c>
      <c r="AN25" s="45">
        <v>0</v>
      </c>
      <c r="AO25" s="44">
        <f t="shared" si="2"/>
        <v>12.5</v>
      </c>
      <c r="AP25" s="45">
        <v>0.5</v>
      </c>
      <c r="AQ25" s="45">
        <v>0.42</v>
      </c>
      <c r="AR25" s="45">
        <v>0.7</v>
      </c>
      <c r="AS25" s="45">
        <v>0</v>
      </c>
      <c r="AT25" s="44">
        <f t="shared" si="3"/>
        <v>40.5</v>
      </c>
    </row>
    <row r="26" spans="1:46" x14ac:dyDescent="0.25">
      <c r="A26" s="42" t="s">
        <v>429</v>
      </c>
      <c r="B26" s="43" t="s">
        <v>430</v>
      </c>
      <c r="C26" s="42" t="s">
        <v>271</v>
      </c>
      <c r="D26" s="42" t="s">
        <v>431</v>
      </c>
      <c r="E26" s="42" t="s">
        <v>164</v>
      </c>
      <c r="F26" s="42" t="s">
        <v>393</v>
      </c>
      <c r="G26" s="42" t="s">
        <v>432</v>
      </c>
      <c r="H26" s="43" t="s">
        <v>274</v>
      </c>
      <c r="I26" s="43" t="s">
        <v>433</v>
      </c>
      <c r="J26" s="43" t="s">
        <v>434</v>
      </c>
      <c r="K26" s="43" t="s">
        <v>435</v>
      </c>
      <c r="L26" s="44">
        <v>14.72</v>
      </c>
      <c r="M26" s="44">
        <f t="shared" si="0"/>
        <v>49.06666666666667</v>
      </c>
      <c r="N26" s="45">
        <v>1</v>
      </c>
      <c r="O26" s="45">
        <v>0.56000000000000005</v>
      </c>
      <c r="P26" s="45">
        <v>0.33</v>
      </c>
      <c r="Q26" s="45">
        <v>0.6</v>
      </c>
      <c r="R26" s="45">
        <v>0.5</v>
      </c>
      <c r="S26" s="45">
        <v>1</v>
      </c>
      <c r="T26" s="45">
        <v>0</v>
      </c>
      <c r="U26" s="45">
        <v>1</v>
      </c>
      <c r="V26" s="45">
        <v>0.67</v>
      </c>
      <c r="W26" s="45">
        <v>0.17</v>
      </c>
      <c r="X26" s="44">
        <f t="shared" si="1"/>
        <v>58.3</v>
      </c>
      <c r="Y26" s="45">
        <v>0</v>
      </c>
      <c r="Z26" s="45">
        <v>1</v>
      </c>
      <c r="AA26" s="45">
        <v>0</v>
      </c>
      <c r="AB26" s="45">
        <v>0</v>
      </c>
      <c r="AC26" s="45">
        <v>1</v>
      </c>
      <c r="AD26" s="45">
        <v>0</v>
      </c>
      <c r="AE26" s="45">
        <v>0</v>
      </c>
      <c r="AF26" s="45">
        <v>1</v>
      </c>
      <c r="AG26" s="45">
        <v>1</v>
      </c>
      <c r="AH26" s="45">
        <v>0</v>
      </c>
      <c r="AI26" s="45">
        <v>0</v>
      </c>
      <c r="AJ26" s="45">
        <v>0</v>
      </c>
      <c r="AK26" s="45">
        <v>1</v>
      </c>
      <c r="AL26" s="45">
        <v>0</v>
      </c>
      <c r="AM26" s="45">
        <v>1</v>
      </c>
      <c r="AN26" s="45">
        <v>0</v>
      </c>
      <c r="AO26" s="44">
        <f t="shared" si="2"/>
        <v>37.5</v>
      </c>
      <c r="AP26" s="45">
        <v>0.45</v>
      </c>
      <c r="AQ26" s="45">
        <v>0.71</v>
      </c>
      <c r="AR26" s="45">
        <v>1</v>
      </c>
      <c r="AS26" s="45">
        <v>0.73</v>
      </c>
      <c r="AT26" s="44">
        <f t="shared" si="3"/>
        <v>72.25</v>
      </c>
    </row>
    <row r="27" spans="1:46" x14ac:dyDescent="0.25">
      <c r="A27" s="42" t="s">
        <v>436</v>
      </c>
      <c r="B27" s="43" t="s">
        <v>437</v>
      </c>
      <c r="C27" s="42" t="s">
        <v>271</v>
      </c>
      <c r="D27" s="42" t="s">
        <v>351</v>
      </c>
      <c r="E27" s="42" t="s">
        <v>164</v>
      </c>
      <c r="F27" s="42" t="s">
        <v>438</v>
      </c>
      <c r="G27" s="42" t="s">
        <v>439</v>
      </c>
      <c r="H27" s="43" t="s">
        <v>274</v>
      </c>
      <c r="I27" s="43" t="s">
        <v>440</v>
      </c>
      <c r="J27" s="43" t="s">
        <v>441</v>
      </c>
      <c r="K27" s="43" t="s">
        <v>442</v>
      </c>
      <c r="L27" s="44">
        <v>14.35</v>
      </c>
      <c r="M27" s="44">
        <f t="shared" si="0"/>
        <v>47.833333333333336</v>
      </c>
      <c r="N27" s="45">
        <v>0.33</v>
      </c>
      <c r="O27" s="45">
        <v>0.5</v>
      </c>
      <c r="P27" s="45">
        <v>0.5</v>
      </c>
      <c r="Q27" s="45">
        <v>1</v>
      </c>
      <c r="R27" s="45">
        <v>1</v>
      </c>
      <c r="S27" s="45">
        <v>0.5</v>
      </c>
      <c r="T27" s="45">
        <v>0</v>
      </c>
      <c r="U27" s="45">
        <v>0</v>
      </c>
      <c r="V27" s="45">
        <v>0.5</v>
      </c>
      <c r="W27" s="45">
        <v>0.56000000000000005</v>
      </c>
      <c r="X27" s="44">
        <f t="shared" si="1"/>
        <v>48.900000000000006</v>
      </c>
      <c r="Y27" s="45">
        <v>0</v>
      </c>
      <c r="Z27" s="45">
        <v>1</v>
      </c>
      <c r="AA27" s="45">
        <v>0</v>
      </c>
      <c r="AB27" s="45" t="s">
        <v>45</v>
      </c>
      <c r="AC27" s="45">
        <v>1</v>
      </c>
      <c r="AD27" s="45">
        <v>0</v>
      </c>
      <c r="AE27" s="45">
        <v>1</v>
      </c>
      <c r="AF27" s="45">
        <v>0</v>
      </c>
      <c r="AG27" s="45">
        <v>1</v>
      </c>
      <c r="AH27" s="45">
        <v>0</v>
      </c>
      <c r="AI27" s="45">
        <v>0</v>
      </c>
      <c r="AJ27" s="45">
        <v>1</v>
      </c>
      <c r="AK27" s="45">
        <v>1</v>
      </c>
      <c r="AL27" s="45">
        <v>0</v>
      </c>
      <c r="AM27" s="45">
        <v>1</v>
      </c>
      <c r="AN27" s="45">
        <v>1</v>
      </c>
      <c r="AO27" s="44">
        <f t="shared" si="2"/>
        <v>53.333333333333336</v>
      </c>
      <c r="AP27" s="45">
        <v>0.57999999999999996</v>
      </c>
      <c r="AQ27" s="45">
        <v>0</v>
      </c>
      <c r="AR27" s="45">
        <v>0.55000000000000004</v>
      </c>
      <c r="AS27" s="45">
        <v>0.33</v>
      </c>
      <c r="AT27" s="44">
        <f t="shared" si="3"/>
        <v>36.5</v>
      </c>
    </row>
    <row r="28" spans="1:46" x14ac:dyDescent="0.25">
      <c r="A28" s="42" t="s">
        <v>443</v>
      </c>
      <c r="B28" s="43" t="s">
        <v>444</v>
      </c>
      <c r="C28" s="42" t="s">
        <v>271</v>
      </c>
      <c r="D28" s="42" t="s">
        <v>386</v>
      </c>
      <c r="E28" s="42" t="s">
        <v>164</v>
      </c>
      <c r="F28" s="42" t="s">
        <v>445</v>
      </c>
      <c r="G28" s="42" t="s">
        <v>445</v>
      </c>
      <c r="H28" s="43" t="s">
        <v>274</v>
      </c>
      <c r="I28" s="43" t="s">
        <v>446</v>
      </c>
      <c r="J28" s="43" t="s">
        <v>447</v>
      </c>
      <c r="K28" s="43" t="s">
        <v>348</v>
      </c>
      <c r="L28" s="44">
        <v>12.95</v>
      </c>
      <c r="M28" s="44">
        <f t="shared" si="0"/>
        <v>43.166666666666664</v>
      </c>
      <c r="N28" s="45">
        <v>0.67</v>
      </c>
      <c r="O28" s="45">
        <v>1</v>
      </c>
      <c r="P28" s="45">
        <v>0</v>
      </c>
      <c r="Q28" s="45">
        <v>0.67</v>
      </c>
      <c r="R28" s="45">
        <v>0.6</v>
      </c>
      <c r="S28" s="45">
        <v>1</v>
      </c>
      <c r="T28" s="45">
        <v>0.25</v>
      </c>
      <c r="U28" s="45">
        <v>1</v>
      </c>
      <c r="V28" s="45">
        <v>0</v>
      </c>
      <c r="W28" s="45">
        <v>0.67</v>
      </c>
      <c r="X28" s="44">
        <f t="shared" si="1"/>
        <v>58.599999999999994</v>
      </c>
      <c r="Y28" s="45">
        <v>1</v>
      </c>
      <c r="Z28" s="45">
        <v>1</v>
      </c>
      <c r="AA28" s="45">
        <v>0</v>
      </c>
      <c r="AB28" s="45">
        <v>0</v>
      </c>
      <c r="AC28" s="45">
        <v>1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1</v>
      </c>
      <c r="AJ28" s="45">
        <v>1</v>
      </c>
      <c r="AK28" s="45">
        <v>0</v>
      </c>
      <c r="AL28" s="45">
        <v>0</v>
      </c>
      <c r="AM28" s="45">
        <v>0</v>
      </c>
      <c r="AN28" s="45">
        <v>0</v>
      </c>
      <c r="AO28" s="44">
        <f t="shared" si="2"/>
        <v>31.25</v>
      </c>
      <c r="AP28" s="45">
        <v>0.67</v>
      </c>
      <c r="AQ28" s="45">
        <v>0.5</v>
      </c>
      <c r="AR28" s="45">
        <v>0.33</v>
      </c>
      <c r="AS28" s="45">
        <v>0.6</v>
      </c>
      <c r="AT28" s="44">
        <f t="shared" si="3"/>
        <v>52.5</v>
      </c>
    </row>
    <row r="29" spans="1:46" x14ac:dyDescent="0.25">
      <c r="A29" s="42" t="s">
        <v>448</v>
      </c>
      <c r="B29" s="43" t="s">
        <v>449</v>
      </c>
      <c r="C29" s="42" t="s">
        <v>271</v>
      </c>
      <c r="D29" s="42" t="s">
        <v>450</v>
      </c>
      <c r="E29" s="42" t="s">
        <v>164</v>
      </c>
      <c r="F29" s="42" t="s">
        <v>337</v>
      </c>
      <c r="G29" s="42" t="s">
        <v>337</v>
      </c>
      <c r="H29" s="43" t="s">
        <v>274</v>
      </c>
      <c r="I29" s="43" t="s">
        <v>451</v>
      </c>
      <c r="J29" s="43" t="s">
        <v>452</v>
      </c>
      <c r="K29" s="43" t="s">
        <v>453</v>
      </c>
      <c r="L29" s="44">
        <v>18.45</v>
      </c>
      <c r="M29" s="44">
        <f t="shared" si="0"/>
        <v>61.5</v>
      </c>
      <c r="N29" s="45">
        <v>0.25</v>
      </c>
      <c r="O29" s="45">
        <v>0</v>
      </c>
      <c r="P29" s="45">
        <v>0.67</v>
      </c>
      <c r="Q29" s="45">
        <v>1</v>
      </c>
      <c r="R29" s="45">
        <v>0.83</v>
      </c>
      <c r="S29" s="45">
        <v>0.8</v>
      </c>
      <c r="T29" s="45">
        <v>0.67</v>
      </c>
      <c r="U29" s="45">
        <v>1</v>
      </c>
      <c r="V29" s="45">
        <v>1</v>
      </c>
      <c r="W29" s="45">
        <v>0.56000000000000005</v>
      </c>
      <c r="X29" s="44">
        <f t="shared" si="1"/>
        <v>67.8</v>
      </c>
      <c r="Y29" s="45">
        <v>1</v>
      </c>
      <c r="Z29" s="45">
        <v>1</v>
      </c>
      <c r="AA29" s="45">
        <v>0</v>
      </c>
      <c r="AB29" s="45">
        <v>1</v>
      </c>
      <c r="AC29" s="45">
        <v>1</v>
      </c>
      <c r="AD29" s="45">
        <v>0</v>
      </c>
      <c r="AE29" s="45">
        <v>0</v>
      </c>
      <c r="AF29" s="45">
        <v>1</v>
      </c>
      <c r="AG29" s="45">
        <v>1</v>
      </c>
      <c r="AH29" s="45">
        <v>0</v>
      </c>
      <c r="AI29" s="45">
        <v>1</v>
      </c>
      <c r="AJ29" s="45">
        <v>1</v>
      </c>
      <c r="AK29" s="45">
        <v>0</v>
      </c>
      <c r="AL29" s="45">
        <v>1</v>
      </c>
      <c r="AM29" s="45">
        <v>0</v>
      </c>
      <c r="AN29" s="45">
        <v>0</v>
      </c>
      <c r="AO29" s="44">
        <f t="shared" si="2"/>
        <v>56.25</v>
      </c>
      <c r="AP29" s="45">
        <v>1</v>
      </c>
      <c r="AQ29" s="45">
        <v>0.5</v>
      </c>
      <c r="AR29" s="45">
        <v>0.45</v>
      </c>
      <c r="AS29" s="45">
        <v>0.73</v>
      </c>
      <c r="AT29" s="44">
        <f t="shared" si="3"/>
        <v>67</v>
      </c>
    </row>
    <row r="30" spans="1:46" x14ac:dyDescent="0.25">
      <c r="A30" s="42" t="s">
        <v>454</v>
      </c>
      <c r="B30" s="43" t="s">
        <v>455</v>
      </c>
      <c r="C30" s="42" t="s">
        <v>271</v>
      </c>
      <c r="D30" s="42" t="s">
        <v>456</v>
      </c>
      <c r="E30" s="42" t="s">
        <v>58</v>
      </c>
      <c r="F30" s="42" t="s">
        <v>457</v>
      </c>
      <c r="G30" s="42" t="s">
        <v>457</v>
      </c>
      <c r="H30" s="43" t="s">
        <v>274</v>
      </c>
      <c r="I30" s="43" t="s">
        <v>458</v>
      </c>
      <c r="J30" s="43" t="s">
        <v>459</v>
      </c>
      <c r="K30" s="43" t="s">
        <v>460</v>
      </c>
      <c r="L30" s="44">
        <v>12.98</v>
      </c>
      <c r="M30" s="44">
        <f t="shared" si="0"/>
        <v>43.266666666666673</v>
      </c>
      <c r="N30" s="45">
        <v>0.5</v>
      </c>
      <c r="O30" s="45">
        <v>0.6</v>
      </c>
      <c r="P30" s="45">
        <v>0</v>
      </c>
      <c r="Q30" s="45">
        <v>0</v>
      </c>
      <c r="R30" s="45">
        <v>0.33</v>
      </c>
      <c r="S30" s="45">
        <v>0</v>
      </c>
      <c r="T30" s="45">
        <v>0.25</v>
      </c>
      <c r="U30" s="45">
        <v>0</v>
      </c>
      <c r="V30" s="45">
        <v>0.56000000000000005</v>
      </c>
      <c r="W30" s="45">
        <v>1</v>
      </c>
      <c r="X30" s="44">
        <f t="shared" si="1"/>
        <v>32.4</v>
      </c>
      <c r="Y30" s="45">
        <v>0</v>
      </c>
      <c r="Z30" s="45">
        <v>1</v>
      </c>
      <c r="AA30" s="45">
        <v>0</v>
      </c>
      <c r="AB30" s="45">
        <v>1</v>
      </c>
      <c r="AC30" s="45">
        <v>1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1</v>
      </c>
      <c r="AJ30" s="45">
        <v>1</v>
      </c>
      <c r="AK30" s="45">
        <v>1</v>
      </c>
      <c r="AL30" s="45">
        <v>1</v>
      </c>
      <c r="AM30" s="45">
        <v>0</v>
      </c>
      <c r="AN30" s="45">
        <v>0</v>
      </c>
      <c r="AO30" s="44">
        <f t="shared" si="2"/>
        <v>43.75</v>
      </c>
      <c r="AP30" s="45">
        <v>1</v>
      </c>
      <c r="AQ30" s="45">
        <v>0.67</v>
      </c>
      <c r="AR30" s="45">
        <v>0.56999999999999995</v>
      </c>
      <c r="AS30" s="45">
        <v>0.5</v>
      </c>
      <c r="AT30" s="44">
        <f t="shared" si="3"/>
        <v>68.5</v>
      </c>
    </row>
    <row r="31" spans="1:46" x14ac:dyDescent="0.25">
      <c r="A31" s="42" t="s">
        <v>461</v>
      </c>
      <c r="B31" s="43" t="s">
        <v>462</v>
      </c>
      <c r="C31" s="42" t="s">
        <v>271</v>
      </c>
      <c r="D31" s="42" t="s">
        <v>463</v>
      </c>
      <c r="E31" s="42" t="s">
        <v>58</v>
      </c>
      <c r="F31" s="42" t="s">
        <v>299</v>
      </c>
      <c r="G31" s="42" t="s">
        <v>299</v>
      </c>
      <c r="H31" s="43" t="s">
        <v>274</v>
      </c>
      <c r="I31" s="43" t="s">
        <v>464</v>
      </c>
      <c r="J31" s="43" t="s">
        <v>465</v>
      </c>
      <c r="K31" s="43" t="s">
        <v>466</v>
      </c>
      <c r="L31" s="44">
        <v>19.64</v>
      </c>
      <c r="M31" s="44">
        <f t="shared" si="0"/>
        <v>65.466666666666669</v>
      </c>
      <c r="N31" s="45">
        <v>1</v>
      </c>
      <c r="O31" s="45">
        <v>1</v>
      </c>
      <c r="P31" s="45">
        <v>0.67</v>
      </c>
      <c r="Q31" s="45">
        <v>1</v>
      </c>
      <c r="R31" s="45">
        <v>1</v>
      </c>
      <c r="S31" s="45">
        <v>1</v>
      </c>
      <c r="T31" s="45">
        <v>0.5</v>
      </c>
      <c r="U31" s="45">
        <v>0.5</v>
      </c>
      <c r="V31" s="45">
        <v>1</v>
      </c>
      <c r="W31" s="45">
        <v>1</v>
      </c>
      <c r="X31" s="44">
        <f t="shared" si="1"/>
        <v>86.7</v>
      </c>
      <c r="Y31" s="45">
        <v>1</v>
      </c>
      <c r="Z31" s="45">
        <v>1</v>
      </c>
      <c r="AA31" s="45">
        <v>0</v>
      </c>
      <c r="AB31" s="45">
        <v>1</v>
      </c>
      <c r="AC31" s="45">
        <v>1</v>
      </c>
      <c r="AD31" s="45">
        <v>0</v>
      </c>
      <c r="AE31" s="45">
        <v>0</v>
      </c>
      <c r="AF31" s="45">
        <v>0</v>
      </c>
      <c r="AG31" s="45">
        <v>1</v>
      </c>
      <c r="AH31" s="45">
        <v>0</v>
      </c>
      <c r="AI31" s="45">
        <v>0</v>
      </c>
      <c r="AJ31" s="45">
        <v>1</v>
      </c>
      <c r="AK31" s="45">
        <v>0</v>
      </c>
      <c r="AL31" s="45">
        <v>1</v>
      </c>
      <c r="AM31" s="45">
        <v>0</v>
      </c>
      <c r="AN31" s="45">
        <v>1</v>
      </c>
      <c r="AO31" s="44">
        <f t="shared" si="2"/>
        <v>50</v>
      </c>
      <c r="AP31" s="45">
        <v>0.56000000000000005</v>
      </c>
      <c r="AQ31" s="45">
        <v>1</v>
      </c>
      <c r="AR31" s="45">
        <v>0.92</v>
      </c>
      <c r="AS31" s="45">
        <v>0.5</v>
      </c>
      <c r="AT31" s="44">
        <f t="shared" si="3"/>
        <v>74.5</v>
      </c>
    </row>
    <row r="32" spans="1:46" x14ac:dyDescent="0.25">
      <c r="A32" s="42" t="s">
        <v>467</v>
      </c>
      <c r="B32" s="42" t="s">
        <v>468</v>
      </c>
      <c r="C32" s="42" t="s">
        <v>271</v>
      </c>
      <c r="D32" s="42" t="s">
        <v>469</v>
      </c>
      <c r="E32" s="42" t="s">
        <v>314</v>
      </c>
      <c r="F32" s="42" t="s">
        <v>470</v>
      </c>
      <c r="G32" s="42" t="s">
        <v>471</v>
      </c>
      <c r="H32" s="43" t="s">
        <v>274</v>
      </c>
      <c r="I32" s="43" t="s">
        <v>472</v>
      </c>
      <c r="J32" s="43" t="s">
        <v>473</v>
      </c>
      <c r="K32" s="43" t="s">
        <v>474</v>
      </c>
      <c r="L32" s="44">
        <v>20.71</v>
      </c>
      <c r="M32" s="44">
        <f t="shared" si="0"/>
        <v>69.033333333333331</v>
      </c>
      <c r="N32" s="45">
        <v>0.89</v>
      </c>
      <c r="O32" s="45">
        <v>0.5</v>
      </c>
      <c r="P32" s="45">
        <v>1</v>
      </c>
      <c r="Q32" s="45">
        <v>0</v>
      </c>
      <c r="R32" s="45">
        <v>0.33</v>
      </c>
      <c r="S32" s="45">
        <v>1</v>
      </c>
      <c r="T32" s="45">
        <v>1</v>
      </c>
      <c r="U32" s="45">
        <v>0.33</v>
      </c>
      <c r="V32" s="45">
        <v>1</v>
      </c>
      <c r="W32" s="45">
        <v>1</v>
      </c>
      <c r="X32" s="44">
        <f t="shared" si="1"/>
        <v>70.5</v>
      </c>
      <c r="Y32" s="45">
        <v>0</v>
      </c>
      <c r="Z32" s="45">
        <v>1</v>
      </c>
      <c r="AA32" s="45">
        <v>1</v>
      </c>
      <c r="AB32" s="45">
        <v>1</v>
      </c>
      <c r="AC32" s="45">
        <v>0</v>
      </c>
      <c r="AD32" s="45">
        <v>1</v>
      </c>
      <c r="AE32" s="45">
        <v>0</v>
      </c>
      <c r="AF32" s="45">
        <v>0</v>
      </c>
      <c r="AG32" s="45">
        <v>1</v>
      </c>
      <c r="AH32" s="45">
        <v>1</v>
      </c>
      <c r="AI32" s="45">
        <v>1</v>
      </c>
      <c r="AJ32" s="45">
        <v>0</v>
      </c>
      <c r="AK32" s="45">
        <v>1</v>
      </c>
      <c r="AL32" s="45">
        <v>1</v>
      </c>
      <c r="AM32" s="45">
        <v>1</v>
      </c>
      <c r="AN32" s="45">
        <v>0</v>
      </c>
      <c r="AO32" s="44">
        <f t="shared" si="2"/>
        <v>62.5</v>
      </c>
      <c r="AP32" s="45">
        <v>0.82</v>
      </c>
      <c r="AQ32" s="45">
        <v>1</v>
      </c>
      <c r="AR32" s="45">
        <v>0.83</v>
      </c>
      <c r="AS32" s="45">
        <v>1</v>
      </c>
      <c r="AT32" s="44">
        <f t="shared" si="3"/>
        <v>91.25</v>
      </c>
    </row>
    <row r="33" spans="1:46" x14ac:dyDescent="0.25">
      <c r="A33" s="42" t="s">
        <v>475</v>
      </c>
      <c r="B33" s="42" t="s">
        <v>476</v>
      </c>
      <c r="C33" s="42" t="s">
        <v>271</v>
      </c>
      <c r="D33" s="42" t="s">
        <v>38</v>
      </c>
      <c r="E33" s="42" t="s">
        <v>58</v>
      </c>
      <c r="F33" s="42" t="s">
        <v>432</v>
      </c>
      <c r="G33" s="42" t="s">
        <v>299</v>
      </c>
      <c r="H33" s="43" t="s">
        <v>274</v>
      </c>
      <c r="I33" s="43" t="s">
        <v>477</v>
      </c>
      <c r="J33" s="43" t="s">
        <v>478</v>
      </c>
      <c r="K33" s="43" t="s">
        <v>479</v>
      </c>
      <c r="L33" s="44">
        <v>17.32</v>
      </c>
      <c r="M33" s="44">
        <f t="shared" si="0"/>
        <v>57.733333333333334</v>
      </c>
      <c r="N33" s="45">
        <v>1</v>
      </c>
      <c r="O33" s="45">
        <v>0.5</v>
      </c>
      <c r="P33" s="45">
        <v>1</v>
      </c>
      <c r="Q33" s="45">
        <v>0.5</v>
      </c>
      <c r="R33" s="45">
        <v>0.33</v>
      </c>
      <c r="S33" s="45">
        <v>0.17</v>
      </c>
      <c r="T33" s="45">
        <v>1</v>
      </c>
      <c r="U33" s="45">
        <v>0.33</v>
      </c>
      <c r="V33" s="45">
        <v>1</v>
      </c>
      <c r="W33" s="45">
        <v>0.25</v>
      </c>
      <c r="X33" s="44">
        <f t="shared" si="1"/>
        <v>60.8</v>
      </c>
      <c r="Y33" s="45">
        <v>0</v>
      </c>
      <c r="Z33" s="45">
        <v>1</v>
      </c>
      <c r="AA33" s="45">
        <v>1</v>
      </c>
      <c r="AB33" s="45">
        <v>0</v>
      </c>
      <c r="AC33" s="45">
        <v>0</v>
      </c>
      <c r="AD33" s="45">
        <v>1</v>
      </c>
      <c r="AE33" s="45">
        <v>0</v>
      </c>
      <c r="AF33" s="45">
        <v>1</v>
      </c>
      <c r="AG33" s="45">
        <v>1</v>
      </c>
      <c r="AH33" s="45">
        <v>0</v>
      </c>
      <c r="AI33" s="45">
        <v>1</v>
      </c>
      <c r="AJ33" s="45">
        <v>1</v>
      </c>
      <c r="AK33" s="45">
        <v>0</v>
      </c>
      <c r="AL33" s="45">
        <v>0</v>
      </c>
      <c r="AM33" s="45">
        <v>1</v>
      </c>
      <c r="AN33" s="45">
        <v>0</v>
      </c>
      <c r="AO33" s="44">
        <f t="shared" si="2"/>
        <v>50</v>
      </c>
      <c r="AP33" s="45">
        <v>0.92</v>
      </c>
      <c r="AQ33" s="45">
        <v>0.75</v>
      </c>
      <c r="AR33" s="45">
        <v>1</v>
      </c>
      <c r="AS33" s="45">
        <v>0.56999999999999995</v>
      </c>
      <c r="AT33" s="44">
        <f t="shared" si="3"/>
        <v>81</v>
      </c>
    </row>
    <row r="34" spans="1:46" s="50" customFormat="1" ht="18.75" x14ac:dyDescent="0.3">
      <c r="A34" s="47" t="s">
        <v>480</v>
      </c>
      <c r="B34" s="47"/>
      <c r="C34" s="48"/>
      <c r="D34" s="48"/>
      <c r="E34" s="48"/>
      <c r="F34" s="48"/>
      <c r="G34" s="48"/>
      <c r="H34" s="47"/>
      <c r="I34" s="47"/>
      <c r="J34" s="47"/>
      <c r="K34" s="47"/>
      <c r="L34" s="49">
        <f>AVERAGE(L3:L33)</f>
        <v>15.738387096774193</v>
      </c>
      <c r="M34" s="49">
        <f t="shared" ref="M34:AT34" si="4">AVERAGE(M3:M33)</f>
        <v>52.461290322580645</v>
      </c>
      <c r="N34" s="49">
        <f t="shared" si="4"/>
        <v>0.58129032258064517</v>
      </c>
      <c r="O34" s="49">
        <f t="shared" si="4"/>
        <v>0.57774193548387098</v>
      </c>
      <c r="P34" s="49">
        <f t="shared" si="4"/>
        <v>0.57387096774193547</v>
      </c>
      <c r="Q34" s="49">
        <f t="shared" si="4"/>
        <v>0.59451612903225803</v>
      </c>
      <c r="R34" s="49">
        <f t="shared" si="4"/>
        <v>0.62870967741935468</v>
      </c>
      <c r="S34" s="49">
        <f t="shared" si="4"/>
        <v>0.60193548387096774</v>
      </c>
      <c r="T34" s="49">
        <f t="shared" si="4"/>
        <v>0.49903225806451618</v>
      </c>
      <c r="U34" s="49">
        <f t="shared" si="4"/>
        <v>0.54129032258064502</v>
      </c>
      <c r="V34" s="49">
        <f t="shared" si="4"/>
        <v>0.62903225806451613</v>
      </c>
      <c r="W34" s="49">
        <f t="shared" si="4"/>
        <v>0.64645161290322573</v>
      </c>
      <c r="X34" s="49">
        <f t="shared" si="4"/>
        <v>58.738709677419358</v>
      </c>
      <c r="Y34" s="49">
        <f t="shared" si="4"/>
        <v>0.61290322580645162</v>
      </c>
      <c r="Z34" s="49">
        <f t="shared" si="4"/>
        <v>0.67741935483870963</v>
      </c>
      <c r="AA34" s="49">
        <f t="shared" si="4"/>
        <v>0.38709677419354838</v>
      </c>
      <c r="AB34" s="49">
        <f t="shared" si="4"/>
        <v>0.46666666666666667</v>
      </c>
      <c r="AC34" s="49">
        <f t="shared" si="4"/>
        <v>0.5161290322580645</v>
      </c>
      <c r="AD34" s="49">
        <f t="shared" si="4"/>
        <v>0.5161290322580645</v>
      </c>
      <c r="AE34" s="49">
        <f t="shared" si="4"/>
        <v>0.32258064516129031</v>
      </c>
      <c r="AF34" s="49">
        <f t="shared" si="4"/>
        <v>0.35483870967741937</v>
      </c>
      <c r="AG34" s="49">
        <f t="shared" si="4"/>
        <v>0.4838709677419355</v>
      </c>
      <c r="AH34" s="49">
        <f t="shared" si="4"/>
        <v>0.41935483870967744</v>
      </c>
      <c r="AI34" s="49">
        <f t="shared" si="4"/>
        <v>0.38709677419354838</v>
      </c>
      <c r="AJ34" s="49">
        <f t="shared" si="4"/>
        <v>0.41935483870967744</v>
      </c>
      <c r="AK34" s="49">
        <f t="shared" si="4"/>
        <v>0.45161290322580644</v>
      </c>
      <c r="AL34" s="49">
        <f t="shared" si="4"/>
        <v>0.64516129032258063</v>
      </c>
      <c r="AM34" s="49">
        <f t="shared" si="4"/>
        <v>0.45161290322580644</v>
      </c>
      <c r="AN34" s="49">
        <f t="shared" si="4"/>
        <v>0.32258064516129031</v>
      </c>
      <c r="AO34" s="49">
        <f t="shared" si="4"/>
        <v>46.478494623655912</v>
      </c>
      <c r="AP34" s="49">
        <f t="shared" si="4"/>
        <v>0.6474193548387096</v>
      </c>
      <c r="AQ34" s="49">
        <f t="shared" si="4"/>
        <v>0.6051612903225807</v>
      </c>
      <c r="AR34" s="49">
        <f t="shared" si="4"/>
        <v>0.60161290322580641</v>
      </c>
      <c r="AS34" s="49">
        <f t="shared" si="4"/>
        <v>0.61166666666666669</v>
      </c>
      <c r="AT34" s="49">
        <f t="shared" si="4"/>
        <v>61.825268817204297</v>
      </c>
    </row>
  </sheetData>
  <mergeCells count="16">
    <mergeCell ref="F1:F2"/>
    <mergeCell ref="A1:A2"/>
    <mergeCell ref="B1:B2"/>
    <mergeCell ref="C1:C2"/>
    <mergeCell ref="D1:D2"/>
    <mergeCell ref="E1:E2"/>
    <mergeCell ref="M1:M2"/>
    <mergeCell ref="N1:X1"/>
    <mergeCell ref="Y1:AO1"/>
    <mergeCell ref="AP1:AT1"/>
    <mergeCell ref="G1:G2"/>
    <mergeCell ref="H1:H2"/>
    <mergeCell ref="I1:I2"/>
    <mergeCell ref="J1:J2"/>
    <mergeCell ref="K1:K2"/>
    <mergeCell ref="L1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1"/>
  <sheetViews>
    <sheetView workbookViewId="0">
      <selection activeCell="N11" sqref="N11:BJ11"/>
    </sheetView>
  </sheetViews>
  <sheetFormatPr defaultColWidth="8.85546875" defaultRowHeight="15" x14ac:dyDescent="0.25"/>
  <cols>
    <col min="1" max="1" width="35.5703125" bestFit="1" customWidth="1"/>
    <col min="2" max="2" width="18.7109375" bestFit="1" customWidth="1"/>
    <col min="3" max="3" width="14.7109375" bestFit="1" customWidth="1"/>
    <col min="4" max="4" width="35.5703125" bestFit="1" customWidth="1"/>
    <col min="5" max="5" width="10.140625" bestFit="1" customWidth="1"/>
    <col min="6" max="6" width="32" bestFit="1" customWidth="1"/>
    <col min="7" max="7" width="11.140625" bestFit="1" customWidth="1"/>
    <col min="8" max="8" width="11.85546875" customWidth="1"/>
    <col min="9" max="9" width="19.140625" bestFit="1" customWidth="1"/>
    <col min="10" max="10" width="18.28515625" bestFit="1" customWidth="1"/>
    <col min="11" max="12" width="15" bestFit="1" customWidth="1"/>
    <col min="13" max="15" width="11.28515625" customWidth="1"/>
    <col min="16" max="17" width="5" customWidth="1"/>
    <col min="18" max="18" width="12.7109375" customWidth="1"/>
    <col min="19" max="20" width="5.28515625" customWidth="1"/>
    <col min="21" max="21" width="12.7109375" customWidth="1"/>
    <col min="22" max="22" width="5" customWidth="1"/>
    <col min="23" max="24" width="12.7109375" customWidth="1"/>
    <col min="25" max="29" width="5" customWidth="1"/>
    <col min="30" max="30" width="13.28515625" customWidth="1"/>
    <col min="31" max="31" width="5" customWidth="1"/>
    <col min="32" max="32" width="13.28515625" customWidth="1"/>
    <col min="33" max="33" width="5" customWidth="1"/>
    <col min="34" max="34" width="13.28515625" customWidth="1"/>
    <col min="35" max="35" width="5" customWidth="1"/>
    <col min="36" max="36" width="13.28515625" customWidth="1"/>
    <col min="37" max="38" width="5" customWidth="1"/>
    <col min="39" max="39" width="13.28515625" customWidth="1"/>
    <col min="40" max="40" width="13" customWidth="1"/>
    <col min="41" max="44" width="5" customWidth="1"/>
    <col min="45" max="45" width="13" customWidth="1"/>
    <col min="46" max="48" width="5" customWidth="1"/>
    <col min="49" max="49" width="13" customWidth="1"/>
    <col min="50" max="52" width="5" customWidth="1"/>
    <col min="53" max="53" width="13" customWidth="1"/>
    <col min="54" max="55" width="6.85546875" customWidth="1"/>
    <col min="56" max="57" width="13.28515625" customWidth="1"/>
    <col min="58" max="61" width="5" customWidth="1"/>
    <col min="62" max="62" width="13.28515625" customWidth="1"/>
  </cols>
  <sheetData>
    <row r="1" spans="1:62" s="58" customFormat="1" ht="14.45" customHeight="1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5" t="s">
        <v>11</v>
      </c>
      <c r="N1" s="95" t="s">
        <v>525</v>
      </c>
      <c r="O1" s="95" t="s">
        <v>13</v>
      </c>
      <c r="P1" s="95" t="s">
        <v>526</v>
      </c>
      <c r="Q1" s="95"/>
      <c r="R1" s="95"/>
      <c r="S1" s="95"/>
      <c r="T1" s="95"/>
      <c r="U1" s="95"/>
      <c r="V1" s="95"/>
      <c r="W1" s="95"/>
      <c r="X1" s="95"/>
      <c r="Y1" s="95" t="s">
        <v>527</v>
      </c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 t="s">
        <v>528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 t="s">
        <v>529</v>
      </c>
      <c r="BG1" s="95"/>
      <c r="BH1" s="95"/>
      <c r="BI1" s="95"/>
      <c r="BJ1" s="95"/>
    </row>
    <row r="2" spans="1:62" s="58" customFormat="1" ht="27.6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5"/>
      <c r="N2" s="95"/>
      <c r="O2" s="95"/>
      <c r="P2" s="95" t="s">
        <v>530</v>
      </c>
      <c r="Q2" s="95"/>
      <c r="R2" s="95"/>
      <c r="S2" s="95" t="s">
        <v>531</v>
      </c>
      <c r="T2" s="95"/>
      <c r="U2" s="95"/>
      <c r="V2" s="95" t="s">
        <v>532</v>
      </c>
      <c r="W2" s="95"/>
      <c r="X2" s="95" t="s">
        <v>23</v>
      </c>
      <c r="Y2" s="95" t="s">
        <v>987</v>
      </c>
      <c r="Z2" s="95"/>
      <c r="AA2" s="95"/>
      <c r="AB2" s="95"/>
      <c r="AC2" s="95"/>
      <c r="AD2" s="95"/>
      <c r="AE2" s="95" t="s">
        <v>1134</v>
      </c>
      <c r="AF2" s="95"/>
      <c r="AG2" s="95" t="s">
        <v>1135</v>
      </c>
      <c r="AH2" s="95"/>
      <c r="AI2" s="95" t="s">
        <v>1136</v>
      </c>
      <c r="AJ2" s="95"/>
      <c r="AK2" s="95" t="s">
        <v>1137</v>
      </c>
      <c r="AL2" s="95"/>
      <c r="AM2" s="95"/>
      <c r="AN2" s="95" t="s">
        <v>23</v>
      </c>
      <c r="AO2" s="95" t="s">
        <v>537</v>
      </c>
      <c r="AP2" s="95"/>
      <c r="AQ2" s="95"/>
      <c r="AR2" s="95"/>
      <c r="AS2" s="95"/>
      <c r="AT2" s="95" t="s">
        <v>538</v>
      </c>
      <c r="AU2" s="95"/>
      <c r="AV2" s="95"/>
      <c r="AW2" s="95"/>
      <c r="AX2" s="95" t="s">
        <v>539</v>
      </c>
      <c r="AY2" s="95"/>
      <c r="AZ2" s="95"/>
      <c r="BA2" s="95"/>
      <c r="BB2" s="95" t="s">
        <v>541</v>
      </c>
      <c r="BC2" s="95"/>
      <c r="BD2" s="95"/>
      <c r="BE2" s="95" t="s">
        <v>23</v>
      </c>
      <c r="BF2" s="95" t="s">
        <v>238</v>
      </c>
      <c r="BG2" s="95"/>
      <c r="BH2" s="95"/>
      <c r="BI2" s="95"/>
      <c r="BJ2" s="95"/>
    </row>
    <row r="3" spans="1:62" s="58" customFormat="1" ht="38.25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5"/>
      <c r="N3" s="95"/>
      <c r="O3" s="95"/>
      <c r="P3" s="95" t="s">
        <v>22</v>
      </c>
      <c r="Q3" s="95"/>
      <c r="R3" s="76" t="s">
        <v>23</v>
      </c>
      <c r="S3" s="95" t="s">
        <v>22</v>
      </c>
      <c r="T3" s="95"/>
      <c r="U3" s="76" t="s">
        <v>23</v>
      </c>
      <c r="V3" s="76" t="s">
        <v>22</v>
      </c>
      <c r="W3" s="76" t="s">
        <v>23</v>
      </c>
      <c r="X3" s="95"/>
      <c r="Y3" s="95" t="s">
        <v>22</v>
      </c>
      <c r="Z3" s="95"/>
      <c r="AA3" s="95"/>
      <c r="AB3" s="95"/>
      <c r="AC3" s="95"/>
      <c r="AD3" s="76" t="s">
        <v>23</v>
      </c>
      <c r="AE3" s="76" t="s">
        <v>22</v>
      </c>
      <c r="AF3" s="76" t="s">
        <v>23</v>
      </c>
      <c r="AG3" s="76" t="s">
        <v>22</v>
      </c>
      <c r="AH3" s="76" t="s">
        <v>23</v>
      </c>
      <c r="AI3" s="76" t="s">
        <v>22</v>
      </c>
      <c r="AJ3" s="76" t="s">
        <v>23</v>
      </c>
      <c r="AK3" s="95" t="s">
        <v>22</v>
      </c>
      <c r="AL3" s="95"/>
      <c r="AM3" s="76" t="s">
        <v>23</v>
      </c>
      <c r="AN3" s="95"/>
      <c r="AO3" s="95" t="s">
        <v>22</v>
      </c>
      <c r="AP3" s="95"/>
      <c r="AQ3" s="95"/>
      <c r="AR3" s="95"/>
      <c r="AS3" s="76" t="s">
        <v>23</v>
      </c>
      <c r="AT3" s="95" t="s">
        <v>22</v>
      </c>
      <c r="AU3" s="95"/>
      <c r="AV3" s="95"/>
      <c r="AW3" s="76" t="s">
        <v>23</v>
      </c>
      <c r="AX3" s="95" t="s">
        <v>22</v>
      </c>
      <c r="AY3" s="95"/>
      <c r="AZ3" s="95"/>
      <c r="BA3" s="76" t="s">
        <v>23</v>
      </c>
      <c r="BB3" s="95" t="s">
        <v>22</v>
      </c>
      <c r="BC3" s="95"/>
      <c r="BD3" s="76" t="s">
        <v>23</v>
      </c>
      <c r="BE3" s="95"/>
      <c r="BF3" s="95" t="s">
        <v>22</v>
      </c>
      <c r="BG3" s="95"/>
      <c r="BH3" s="95"/>
      <c r="BI3" s="95"/>
      <c r="BJ3" s="76" t="s">
        <v>23</v>
      </c>
    </row>
    <row r="4" spans="1:62" s="59" customFormat="1" x14ac:dyDescent="0.25">
      <c r="A4" s="4" t="s">
        <v>1138</v>
      </c>
      <c r="B4" s="4" t="s">
        <v>25</v>
      </c>
      <c r="C4" s="4" t="s">
        <v>26</v>
      </c>
      <c r="D4" s="4" t="s">
        <v>581</v>
      </c>
      <c r="E4" s="4" t="s">
        <v>543</v>
      </c>
      <c r="F4" s="4" t="s">
        <v>58</v>
      </c>
      <c r="G4" s="4" t="s">
        <v>127</v>
      </c>
      <c r="H4" s="4" t="s">
        <v>127</v>
      </c>
      <c r="I4" s="4" t="s">
        <v>32</v>
      </c>
      <c r="J4" s="4" t="s">
        <v>1139</v>
      </c>
      <c r="K4" s="5">
        <v>45177.312997685185</v>
      </c>
      <c r="L4" s="5">
        <v>45177.501099537039</v>
      </c>
      <c r="M4" s="6" t="s">
        <v>1140</v>
      </c>
      <c r="N4" s="6">
        <v>23.28</v>
      </c>
      <c r="O4" s="7">
        <f t="shared" ref="O4:O10" si="0">N4/31*100</f>
        <v>75.096774193548384</v>
      </c>
      <c r="P4" s="6">
        <v>1</v>
      </c>
      <c r="Q4" s="6">
        <v>0.8</v>
      </c>
      <c r="R4" s="7">
        <f t="shared" ref="R4:R10" si="1">AVERAGE(P4:Q4)*100</f>
        <v>90</v>
      </c>
      <c r="S4" s="6">
        <v>0.67</v>
      </c>
      <c r="T4" s="6">
        <v>1</v>
      </c>
      <c r="U4" s="7">
        <f t="shared" ref="U4:U10" si="2">AVERAGE(S4:T4)*100</f>
        <v>83.5</v>
      </c>
      <c r="V4" s="6">
        <v>1</v>
      </c>
      <c r="W4" s="7">
        <f t="shared" ref="W4:W10" si="3">V4*100</f>
        <v>100</v>
      </c>
      <c r="X4" s="7">
        <f t="shared" ref="X4:X10" si="4">AVERAGE(P4:Q4,S4:T4,V4)*100</f>
        <v>89.4</v>
      </c>
      <c r="Y4" s="6">
        <v>1</v>
      </c>
      <c r="Z4" s="6">
        <v>1</v>
      </c>
      <c r="AA4" s="6">
        <v>0.5</v>
      </c>
      <c r="AB4" s="6">
        <v>0.33</v>
      </c>
      <c r="AC4" s="6">
        <v>1</v>
      </c>
      <c r="AD4" s="7">
        <f t="shared" ref="AD4:AD10" si="5">AVERAGE(Y4:AC4)*100</f>
        <v>76.599999999999994</v>
      </c>
      <c r="AE4" s="6">
        <v>1</v>
      </c>
      <c r="AF4" s="7">
        <f t="shared" ref="AF4:AF10" si="6">AE4*100</f>
        <v>100</v>
      </c>
      <c r="AG4" s="6">
        <v>1</v>
      </c>
      <c r="AH4" s="7">
        <f t="shared" ref="AH4:AJ10" si="7">AG4*100</f>
        <v>100</v>
      </c>
      <c r="AI4" s="6">
        <v>0.5</v>
      </c>
      <c r="AJ4" s="7">
        <f t="shared" si="7"/>
        <v>50</v>
      </c>
      <c r="AK4" s="6">
        <v>1</v>
      </c>
      <c r="AL4" s="6">
        <v>0.25</v>
      </c>
      <c r="AM4" s="7">
        <f t="shared" ref="AM4:AM10" si="8">AVERAGE(AK4:AL4)*100</f>
        <v>62.5</v>
      </c>
      <c r="AN4" s="7">
        <f t="shared" ref="AN4:AN10" si="9">AVERAGE(Y4:AC4,AE4,AG4,AI4,AK4:AL4)*100</f>
        <v>75.8</v>
      </c>
      <c r="AO4" s="6">
        <v>0.25</v>
      </c>
      <c r="AP4" s="6">
        <v>1</v>
      </c>
      <c r="AQ4" s="6">
        <v>1</v>
      </c>
      <c r="AR4" s="6">
        <v>0.63</v>
      </c>
      <c r="AS4" s="7">
        <f t="shared" ref="AS4:AS10" si="10">AVERAGE(AO4:AR4)*100</f>
        <v>72</v>
      </c>
      <c r="AT4" s="6">
        <v>0.33</v>
      </c>
      <c r="AU4" s="6">
        <v>1</v>
      </c>
      <c r="AV4" s="6">
        <v>1</v>
      </c>
      <c r="AW4" s="7">
        <f t="shared" ref="AW4:AW10" si="11">AVERAGE(AT4:AV4)*100</f>
        <v>77.666666666666671</v>
      </c>
      <c r="AX4" s="6">
        <v>1</v>
      </c>
      <c r="AY4" s="6">
        <v>0.75</v>
      </c>
      <c r="AZ4" s="6">
        <v>0.5</v>
      </c>
      <c r="BA4" s="7">
        <f t="shared" ref="BA4:BA10" si="12">AVERAGE(AX4:AZ4)*100</f>
        <v>75</v>
      </c>
      <c r="BB4" s="6">
        <v>0.6</v>
      </c>
      <c r="BC4" s="6">
        <v>0.67</v>
      </c>
      <c r="BD4" s="7">
        <f t="shared" ref="BD4:BD10" si="13">AVERAGE(BB4:BC4)*100</f>
        <v>63.5</v>
      </c>
      <c r="BE4" s="7">
        <f t="shared" ref="BE4:BE10" si="14">AVERAGE(AO4:AR4,AT4:AV4,AX4:AZ4,BB4:BC4)*100</f>
        <v>72.75</v>
      </c>
      <c r="BF4" s="6">
        <v>0.67</v>
      </c>
      <c r="BG4" s="6">
        <v>0.5</v>
      </c>
      <c r="BH4" s="6">
        <v>0.57999999999999996</v>
      </c>
      <c r="BI4" s="6">
        <v>0.75</v>
      </c>
      <c r="BJ4" s="7">
        <f t="shared" ref="BJ4:BJ10" si="15">AVERAGE(BF4:BI4)*100</f>
        <v>62.5</v>
      </c>
    </row>
    <row r="5" spans="1:62" s="59" customFormat="1" x14ac:dyDescent="0.25">
      <c r="A5" s="4" t="s">
        <v>1141</v>
      </c>
      <c r="B5" s="4" t="s">
        <v>25</v>
      </c>
      <c r="C5" s="4" t="s">
        <v>26</v>
      </c>
      <c r="D5" s="4" t="s">
        <v>27</v>
      </c>
      <c r="E5" s="4" t="s">
        <v>543</v>
      </c>
      <c r="F5" s="4" t="s">
        <v>58</v>
      </c>
      <c r="G5" s="4" t="s">
        <v>552</v>
      </c>
      <c r="H5" s="4" t="s">
        <v>226</v>
      </c>
      <c r="I5" s="4" t="s">
        <v>32</v>
      </c>
      <c r="J5" s="4" t="s">
        <v>1139</v>
      </c>
      <c r="K5" s="5">
        <v>45180.608391203707</v>
      </c>
      <c r="L5" s="5">
        <v>45181.482824074075</v>
      </c>
      <c r="M5" s="6" t="s">
        <v>1142</v>
      </c>
      <c r="N5" s="6">
        <v>15.92</v>
      </c>
      <c r="O5" s="7">
        <f t="shared" si="0"/>
        <v>51.354838709677416</v>
      </c>
      <c r="P5" s="6">
        <v>1</v>
      </c>
      <c r="Q5" s="6">
        <v>0.67</v>
      </c>
      <c r="R5" s="7">
        <f t="shared" si="1"/>
        <v>83.5</v>
      </c>
      <c r="S5" s="6">
        <v>1</v>
      </c>
      <c r="T5" s="6">
        <v>0</v>
      </c>
      <c r="U5" s="7">
        <f t="shared" si="2"/>
        <v>50</v>
      </c>
      <c r="V5" s="6">
        <v>0.67</v>
      </c>
      <c r="W5" s="7">
        <f t="shared" si="3"/>
        <v>67</v>
      </c>
      <c r="X5" s="7">
        <f t="shared" si="4"/>
        <v>66.8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7">
        <f t="shared" si="5"/>
        <v>0</v>
      </c>
      <c r="AE5" s="6">
        <v>0.67</v>
      </c>
      <c r="AF5" s="7">
        <f t="shared" si="6"/>
        <v>67</v>
      </c>
      <c r="AG5" s="6">
        <v>0</v>
      </c>
      <c r="AH5" s="7">
        <f t="shared" si="7"/>
        <v>0</v>
      </c>
      <c r="AI5" s="6">
        <v>1</v>
      </c>
      <c r="AJ5" s="7">
        <f t="shared" si="7"/>
        <v>100</v>
      </c>
      <c r="AK5" s="6">
        <v>0.75</v>
      </c>
      <c r="AL5" s="6">
        <v>0.86</v>
      </c>
      <c r="AM5" s="7">
        <f t="shared" si="8"/>
        <v>80.5</v>
      </c>
      <c r="AN5" s="7">
        <f t="shared" si="9"/>
        <v>32.799999999999997</v>
      </c>
      <c r="AO5" s="6">
        <v>0.5</v>
      </c>
      <c r="AP5" s="6">
        <v>0.25</v>
      </c>
      <c r="AQ5" s="6">
        <v>0.75</v>
      </c>
      <c r="AR5" s="6">
        <v>1</v>
      </c>
      <c r="AS5" s="7">
        <f t="shared" si="10"/>
        <v>62.5</v>
      </c>
      <c r="AT5" s="6">
        <v>0</v>
      </c>
      <c r="AU5" s="6">
        <v>0.5</v>
      </c>
      <c r="AV5" s="6">
        <v>1</v>
      </c>
      <c r="AW5" s="7">
        <f t="shared" si="11"/>
        <v>50</v>
      </c>
      <c r="AX5" s="6">
        <v>0.5</v>
      </c>
      <c r="AY5" s="6">
        <v>0.5</v>
      </c>
      <c r="AZ5" s="6">
        <v>1</v>
      </c>
      <c r="BA5" s="7">
        <f t="shared" si="12"/>
        <v>66.666666666666657</v>
      </c>
      <c r="BB5" s="6">
        <v>0.4</v>
      </c>
      <c r="BC5" s="6">
        <v>0.33</v>
      </c>
      <c r="BD5" s="7">
        <f t="shared" si="13"/>
        <v>36.5</v>
      </c>
      <c r="BE5" s="7">
        <f t="shared" si="14"/>
        <v>56.083333333333343</v>
      </c>
      <c r="BF5" s="6">
        <v>1</v>
      </c>
      <c r="BG5" s="6">
        <v>0.5</v>
      </c>
      <c r="BH5" s="6">
        <v>0.42</v>
      </c>
      <c r="BI5" s="6">
        <v>0.67</v>
      </c>
      <c r="BJ5" s="7">
        <f t="shared" si="15"/>
        <v>64.75</v>
      </c>
    </row>
    <row r="6" spans="1:62" s="59" customFormat="1" x14ac:dyDescent="0.25">
      <c r="A6" s="4" t="s">
        <v>1143</v>
      </c>
      <c r="B6" s="4" t="s">
        <v>25</v>
      </c>
      <c r="C6" s="4" t="s">
        <v>26</v>
      </c>
      <c r="D6" s="4" t="s">
        <v>607</v>
      </c>
      <c r="E6" s="4" t="s">
        <v>543</v>
      </c>
      <c r="F6" s="4" t="s">
        <v>48</v>
      </c>
      <c r="G6" s="4" t="s">
        <v>119</v>
      </c>
      <c r="H6" s="4" t="s">
        <v>31</v>
      </c>
      <c r="I6" s="4" t="s">
        <v>32</v>
      </c>
      <c r="J6" s="4" t="s">
        <v>1139</v>
      </c>
      <c r="K6" s="5">
        <v>45178.786666666667</v>
      </c>
      <c r="L6" s="5">
        <v>45178.826180555552</v>
      </c>
      <c r="M6" s="6" t="s">
        <v>876</v>
      </c>
      <c r="N6" s="6">
        <v>25.31</v>
      </c>
      <c r="O6" s="7">
        <f t="shared" si="0"/>
        <v>81.645161290322577</v>
      </c>
      <c r="P6" s="6">
        <v>1</v>
      </c>
      <c r="Q6" s="6">
        <v>0.67</v>
      </c>
      <c r="R6" s="7">
        <f t="shared" si="1"/>
        <v>83.5</v>
      </c>
      <c r="S6" s="6">
        <v>0.4</v>
      </c>
      <c r="T6" s="6">
        <v>0</v>
      </c>
      <c r="U6" s="7">
        <f t="shared" si="2"/>
        <v>20</v>
      </c>
      <c r="V6" s="6">
        <v>1</v>
      </c>
      <c r="W6" s="7">
        <f t="shared" si="3"/>
        <v>100</v>
      </c>
      <c r="X6" s="7">
        <f t="shared" si="4"/>
        <v>61.4</v>
      </c>
      <c r="Y6" s="6">
        <v>1</v>
      </c>
      <c r="Z6" s="6">
        <v>1</v>
      </c>
      <c r="AA6" s="6">
        <v>1</v>
      </c>
      <c r="AB6" s="6">
        <v>1</v>
      </c>
      <c r="AC6" s="6">
        <v>1</v>
      </c>
      <c r="AD6" s="7">
        <f t="shared" si="5"/>
        <v>100</v>
      </c>
      <c r="AE6" s="6">
        <v>0.78</v>
      </c>
      <c r="AF6" s="7">
        <f t="shared" si="6"/>
        <v>78</v>
      </c>
      <c r="AG6" s="6">
        <v>1</v>
      </c>
      <c r="AH6" s="7">
        <f t="shared" si="7"/>
        <v>100</v>
      </c>
      <c r="AI6" s="6">
        <v>1</v>
      </c>
      <c r="AJ6" s="7">
        <f t="shared" si="7"/>
        <v>100</v>
      </c>
      <c r="AK6" s="6">
        <v>1</v>
      </c>
      <c r="AL6" s="6">
        <v>1</v>
      </c>
      <c r="AM6" s="7">
        <f t="shared" si="8"/>
        <v>100</v>
      </c>
      <c r="AN6" s="7">
        <f t="shared" si="9"/>
        <v>97.800000000000011</v>
      </c>
      <c r="AO6" s="6">
        <v>1</v>
      </c>
      <c r="AP6" s="6">
        <v>0.5</v>
      </c>
      <c r="AQ6" s="6">
        <v>1</v>
      </c>
      <c r="AR6" s="6">
        <v>0.63</v>
      </c>
      <c r="AS6" s="7">
        <f t="shared" si="10"/>
        <v>78.25</v>
      </c>
      <c r="AT6" s="6">
        <v>0.5</v>
      </c>
      <c r="AU6" s="6">
        <v>1</v>
      </c>
      <c r="AV6" s="6">
        <v>0.5</v>
      </c>
      <c r="AW6" s="7">
        <f t="shared" si="11"/>
        <v>66.666666666666657</v>
      </c>
      <c r="AX6" s="6">
        <v>0.88</v>
      </c>
      <c r="AY6" s="6">
        <v>1</v>
      </c>
      <c r="AZ6" s="6">
        <v>1</v>
      </c>
      <c r="BA6" s="7">
        <f t="shared" si="12"/>
        <v>96</v>
      </c>
      <c r="BB6" s="6">
        <v>1</v>
      </c>
      <c r="BC6" s="6">
        <v>0.67</v>
      </c>
      <c r="BD6" s="7">
        <f t="shared" si="13"/>
        <v>83.5</v>
      </c>
      <c r="BE6" s="7">
        <f t="shared" si="14"/>
        <v>80.666666666666657</v>
      </c>
      <c r="BF6" s="6">
        <v>0.33</v>
      </c>
      <c r="BG6" s="6">
        <v>1</v>
      </c>
      <c r="BH6" s="6">
        <v>0.8</v>
      </c>
      <c r="BI6" s="6">
        <v>0.67</v>
      </c>
      <c r="BJ6" s="7">
        <f t="shared" si="15"/>
        <v>70</v>
      </c>
    </row>
    <row r="7" spans="1:62" s="59" customFormat="1" x14ac:dyDescent="0.25">
      <c r="A7" s="4" t="s">
        <v>1144</v>
      </c>
      <c r="B7" s="4" t="s">
        <v>25</v>
      </c>
      <c r="C7" s="4" t="s">
        <v>26</v>
      </c>
      <c r="D7" s="4" t="s">
        <v>607</v>
      </c>
      <c r="E7" s="4" t="s">
        <v>543</v>
      </c>
      <c r="F7" s="4" t="s">
        <v>48</v>
      </c>
      <c r="G7" s="4" t="s">
        <v>854</v>
      </c>
      <c r="H7" s="4" t="s">
        <v>854</v>
      </c>
      <c r="I7" s="4" t="s">
        <v>32</v>
      </c>
      <c r="J7" s="4" t="s">
        <v>1139</v>
      </c>
      <c r="K7" s="5">
        <v>45183.616076388891</v>
      </c>
      <c r="L7" s="5">
        <v>45183.667291666665</v>
      </c>
      <c r="M7" s="6" t="s">
        <v>277</v>
      </c>
      <c r="N7" s="6">
        <v>17.670000000000002</v>
      </c>
      <c r="O7" s="7">
        <f t="shared" si="0"/>
        <v>57.000000000000007</v>
      </c>
      <c r="P7" s="6">
        <v>0.4</v>
      </c>
      <c r="Q7" s="6">
        <v>0.83</v>
      </c>
      <c r="R7" s="7">
        <f t="shared" si="1"/>
        <v>61.5</v>
      </c>
      <c r="S7" s="6">
        <v>0.33</v>
      </c>
      <c r="T7" s="6">
        <v>0.4</v>
      </c>
      <c r="U7" s="7">
        <f t="shared" si="2"/>
        <v>36.5</v>
      </c>
      <c r="V7" s="6">
        <v>1</v>
      </c>
      <c r="W7" s="7">
        <f t="shared" si="3"/>
        <v>100</v>
      </c>
      <c r="X7" s="7">
        <f t="shared" si="4"/>
        <v>59.199999999999996</v>
      </c>
      <c r="Y7" s="6">
        <v>1</v>
      </c>
      <c r="Z7" s="6">
        <v>0</v>
      </c>
      <c r="AA7" s="6">
        <v>0</v>
      </c>
      <c r="AB7" s="6">
        <v>1</v>
      </c>
      <c r="AC7" s="6">
        <v>0</v>
      </c>
      <c r="AD7" s="7">
        <f t="shared" si="5"/>
        <v>40</v>
      </c>
      <c r="AE7" s="6">
        <v>1</v>
      </c>
      <c r="AF7" s="7">
        <f t="shared" si="6"/>
        <v>100</v>
      </c>
      <c r="AG7" s="6">
        <v>0.5</v>
      </c>
      <c r="AH7" s="7">
        <f t="shared" si="7"/>
        <v>50</v>
      </c>
      <c r="AI7" s="6">
        <v>0.5</v>
      </c>
      <c r="AJ7" s="7">
        <f t="shared" si="7"/>
        <v>50</v>
      </c>
      <c r="AK7" s="6">
        <v>1</v>
      </c>
      <c r="AL7" s="6">
        <v>1</v>
      </c>
      <c r="AM7" s="7">
        <f t="shared" si="8"/>
        <v>100</v>
      </c>
      <c r="AN7" s="7">
        <f t="shared" si="9"/>
        <v>60</v>
      </c>
      <c r="AO7" s="6">
        <v>1</v>
      </c>
      <c r="AP7" s="6">
        <v>1</v>
      </c>
      <c r="AQ7" s="6">
        <v>0.63</v>
      </c>
      <c r="AR7" s="6">
        <v>0.25</v>
      </c>
      <c r="AS7" s="7">
        <f t="shared" si="10"/>
        <v>72</v>
      </c>
      <c r="AT7" s="6">
        <v>0.33</v>
      </c>
      <c r="AU7" s="6">
        <v>0.33</v>
      </c>
      <c r="AV7" s="6">
        <v>1</v>
      </c>
      <c r="AW7" s="7">
        <f t="shared" si="11"/>
        <v>55.333333333333336</v>
      </c>
      <c r="AX7" s="6">
        <v>1</v>
      </c>
      <c r="AY7" s="6">
        <v>0.5</v>
      </c>
      <c r="AZ7" s="6">
        <v>0.75</v>
      </c>
      <c r="BA7" s="7">
        <f t="shared" si="12"/>
        <v>75</v>
      </c>
      <c r="BB7" s="6">
        <v>0</v>
      </c>
      <c r="BC7" s="6">
        <v>0.33</v>
      </c>
      <c r="BD7" s="7">
        <f t="shared" si="13"/>
        <v>16.5</v>
      </c>
      <c r="BE7" s="7">
        <f t="shared" si="14"/>
        <v>59.333333333333336</v>
      </c>
      <c r="BF7" s="6">
        <v>0.42</v>
      </c>
      <c r="BG7" s="6">
        <v>0.4</v>
      </c>
      <c r="BH7" s="6">
        <v>0.43</v>
      </c>
      <c r="BI7" s="6">
        <v>0.33</v>
      </c>
      <c r="BJ7" s="7">
        <f t="shared" si="15"/>
        <v>39.5</v>
      </c>
    </row>
    <row r="8" spans="1:62" s="59" customFormat="1" x14ac:dyDescent="0.25">
      <c r="A8" s="4" t="s">
        <v>1145</v>
      </c>
      <c r="B8" s="4" t="s">
        <v>25</v>
      </c>
      <c r="C8" s="4" t="s">
        <v>26</v>
      </c>
      <c r="D8" s="4" t="s">
        <v>143</v>
      </c>
      <c r="E8" s="4" t="s">
        <v>543</v>
      </c>
      <c r="F8" s="4"/>
      <c r="G8" s="4"/>
      <c r="H8" s="4"/>
      <c r="I8" s="4" t="s">
        <v>32</v>
      </c>
      <c r="J8" s="4" t="s">
        <v>1139</v>
      </c>
      <c r="K8" s="5">
        <v>45177.776412037034</v>
      </c>
      <c r="L8" s="5">
        <v>45177.836331018516</v>
      </c>
      <c r="M8" s="6" t="s">
        <v>652</v>
      </c>
      <c r="N8" s="6">
        <v>20.440000000000001</v>
      </c>
      <c r="O8" s="7">
        <f t="shared" si="0"/>
        <v>65.935483870967744</v>
      </c>
      <c r="P8" s="6">
        <v>0</v>
      </c>
      <c r="Q8" s="6">
        <v>0.67</v>
      </c>
      <c r="R8" s="7">
        <f t="shared" si="1"/>
        <v>33.5</v>
      </c>
      <c r="S8" s="6">
        <v>0.33</v>
      </c>
      <c r="T8" s="6">
        <v>0</v>
      </c>
      <c r="U8" s="7">
        <f t="shared" si="2"/>
        <v>16.5</v>
      </c>
      <c r="V8" s="6">
        <v>1</v>
      </c>
      <c r="W8" s="7">
        <f t="shared" si="3"/>
        <v>100</v>
      </c>
      <c r="X8" s="7">
        <f t="shared" si="4"/>
        <v>40</v>
      </c>
      <c r="Y8" s="6">
        <v>0.75</v>
      </c>
      <c r="Z8" s="6">
        <v>1</v>
      </c>
      <c r="AA8" s="6">
        <v>1</v>
      </c>
      <c r="AB8" s="6">
        <v>1</v>
      </c>
      <c r="AC8" s="6">
        <v>0</v>
      </c>
      <c r="AD8" s="7">
        <f t="shared" si="5"/>
        <v>75</v>
      </c>
      <c r="AE8" s="6">
        <v>0.67</v>
      </c>
      <c r="AF8" s="7">
        <f t="shared" si="6"/>
        <v>67</v>
      </c>
      <c r="AG8" s="6">
        <v>0.5</v>
      </c>
      <c r="AH8" s="7">
        <f t="shared" si="7"/>
        <v>50</v>
      </c>
      <c r="AI8" s="6">
        <v>1</v>
      </c>
      <c r="AJ8" s="7">
        <f t="shared" si="7"/>
        <v>100</v>
      </c>
      <c r="AK8" s="6">
        <v>1</v>
      </c>
      <c r="AL8" s="6">
        <v>0.25</v>
      </c>
      <c r="AM8" s="7">
        <f t="shared" si="8"/>
        <v>62.5</v>
      </c>
      <c r="AN8" s="7">
        <f t="shared" si="9"/>
        <v>71.7</v>
      </c>
      <c r="AO8" s="6">
        <v>1</v>
      </c>
      <c r="AP8" s="6">
        <v>0.88</v>
      </c>
      <c r="AQ8" s="6">
        <v>0.6</v>
      </c>
      <c r="AR8" s="6">
        <v>1</v>
      </c>
      <c r="AS8" s="7">
        <f t="shared" si="10"/>
        <v>87</v>
      </c>
      <c r="AT8" s="6">
        <v>0.67</v>
      </c>
      <c r="AU8" s="6">
        <v>0.33</v>
      </c>
      <c r="AV8" s="6">
        <v>1</v>
      </c>
      <c r="AW8" s="7">
        <f t="shared" si="11"/>
        <v>66.666666666666657</v>
      </c>
      <c r="AX8" s="6">
        <v>0.75</v>
      </c>
      <c r="AY8" s="6">
        <v>1</v>
      </c>
      <c r="AZ8" s="6">
        <v>1</v>
      </c>
      <c r="BA8" s="7">
        <f t="shared" si="12"/>
        <v>91.666666666666657</v>
      </c>
      <c r="BB8" s="6">
        <v>0</v>
      </c>
      <c r="BC8" s="6">
        <v>0.4</v>
      </c>
      <c r="BD8" s="7">
        <f t="shared" si="13"/>
        <v>20</v>
      </c>
      <c r="BE8" s="7">
        <f t="shared" si="14"/>
        <v>71.916666666666671</v>
      </c>
      <c r="BF8" s="6">
        <v>1</v>
      </c>
      <c r="BG8" s="6">
        <v>0.57999999999999996</v>
      </c>
      <c r="BH8" s="6">
        <v>0.56000000000000005</v>
      </c>
      <c r="BI8" s="6">
        <v>0.5</v>
      </c>
      <c r="BJ8" s="7">
        <f t="shared" si="15"/>
        <v>66</v>
      </c>
    </row>
    <row r="9" spans="1:62" s="59" customFormat="1" x14ac:dyDescent="0.25">
      <c r="A9" s="4" t="s">
        <v>1146</v>
      </c>
      <c r="B9" s="4" t="s">
        <v>25</v>
      </c>
      <c r="C9" s="4" t="s">
        <v>26</v>
      </c>
      <c r="D9" s="4" t="s">
        <v>576</v>
      </c>
      <c r="E9" s="4" t="s">
        <v>543</v>
      </c>
      <c r="F9" s="4" t="s">
        <v>48</v>
      </c>
      <c r="G9" s="4" t="s">
        <v>83</v>
      </c>
      <c r="H9" s="4" t="s">
        <v>83</v>
      </c>
      <c r="I9" s="4" t="s">
        <v>32</v>
      </c>
      <c r="J9" s="4" t="s">
        <v>1139</v>
      </c>
      <c r="K9" s="5">
        <v>45182.785324074073</v>
      </c>
      <c r="L9" s="5">
        <v>45182.930486111109</v>
      </c>
      <c r="M9" s="6" t="s">
        <v>1147</v>
      </c>
      <c r="N9" s="6">
        <v>19.45</v>
      </c>
      <c r="O9" s="7">
        <f t="shared" si="0"/>
        <v>62.741935483870968</v>
      </c>
      <c r="P9" s="6">
        <v>0.83</v>
      </c>
      <c r="Q9" s="6">
        <v>0.71</v>
      </c>
      <c r="R9" s="7">
        <f t="shared" si="1"/>
        <v>77</v>
      </c>
      <c r="S9" s="6">
        <v>0</v>
      </c>
      <c r="T9" s="6">
        <v>0.4</v>
      </c>
      <c r="U9" s="7">
        <f t="shared" si="2"/>
        <v>20</v>
      </c>
      <c r="V9" s="6">
        <v>0.33</v>
      </c>
      <c r="W9" s="7">
        <f t="shared" si="3"/>
        <v>33</v>
      </c>
      <c r="X9" s="7">
        <f t="shared" si="4"/>
        <v>45.4</v>
      </c>
      <c r="Y9" s="6">
        <v>0.17</v>
      </c>
      <c r="Z9" s="6">
        <v>0</v>
      </c>
      <c r="AA9" s="6">
        <v>0</v>
      </c>
      <c r="AB9" s="6">
        <v>1</v>
      </c>
      <c r="AC9" s="6">
        <v>1</v>
      </c>
      <c r="AD9" s="7">
        <f t="shared" si="5"/>
        <v>43.4</v>
      </c>
      <c r="AE9" s="6">
        <v>0.33</v>
      </c>
      <c r="AF9" s="7">
        <f t="shared" si="6"/>
        <v>33</v>
      </c>
      <c r="AG9" s="6">
        <v>1</v>
      </c>
      <c r="AH9" s="7">
        <f t="shared" si="7"/>
        <v>100</v>
      </c>
      <c r="AI9" s="6">
        <v>1</v>
      </c>
      <c r="AJ9" s="7">
        <f t="shared" si="7"/>
        <v>100</v>
      </c>
      <c r="AK9" s="6">
        <v>1</v>
      </c>
      <c r="AL9" s="6">
        <v>1</v>
      </c>
      <c r="AM9" s="7">
        <f t="shared" si="8"/>
        <v>100</v>
      </c>
      <c r="AN9" s="7">
        <f t="shared" si="9"/>
        <v>65</v>
      </c>
      <c r="AO9" s="6">
        <v>0.75</v>
      </c>
      <c r="AP9" s="6">
        <v>1</v>
      </c>
      <c r="AQ9" s="6">
        <v>0.75</v>
      </c>
      <c r="AR9" s="6">
        <v>1</v>
      </c>
      <c r="AS9" s="7">
        <f t="shared" si="10"/>
        <v>87.5</v>
      </c>
      <c r="AT9" s="6">
        <v>0.5</v>
      </c>
      <c r="AU9" s="6">
        <v>0.5</v>
      </c>
      <c r="AV9" s="6">
        <v>0.33</v>
      </c>
      <c r="AW9" s="7">
        <f t="shared" si="11"/>
        <v>44.333333333333336</v>
      </c>
      <c r="AX9" s="6">
        <v>0.75</v>
      </c>
      <c r="AY9" s="6">
        <v>1</v>
      </c>
      <c r="AZ9" s="6">
        <v>1</v>
      </c>
      <c r="BA9" s="7">
        <f t="shared" si="12"/>
        <v>91.666666666666657</v>
      </c>
      <c r="BB9" s="6">
        <v>0.67</v>
      </c>
      <c r="BC9" s="6">
        <v>0.67</v>
      </c>
      <c r="BD9" s="7">
        <f t="shared" si="13"/>
        <v>67</v>
      </c>
      <c r="BE9" s="7">
        <f t="shared" si="14"/>
        <v>74.333333333333329</v>
      </c>
      <c r="BF9" s="6">
        <v>0.14000000000000001</v>
      </c>
      <c r="BG9" s="6">
        <v>0.36</v>
      </c>
      <c r="BH9" s="6">
        <v>0.82</v>
      </c>
      <c r="BI9" s="6">
        <v>0.43</v>
      </c>
      <c r="BJ9" s="7">
        <f t="shared" si="15"/>
        <v>43.749999999999993</v>
      </c>
    </row>
    <row r="10" spans="1:62" s="59" customFormat="1" x14ac:dyDescent="0.25">
      <c r="A10" s="4" t="s">
        <v>1148</v>
      </c>
      <c r="B10" s="4" t="s">
        <v>25</v>
      </c>
      <c r="C10" s="4" t="s">
        <v>26</v>
      </c>
      <c r="D10" s="79" t="s">
        <v>1149</v>
      </c>
      <c r="E10" s="4" t="s">
        <v>543</v>
      </c>
      <c r="F10" s="4" t="s">
        <v>29</v>
      </c>
      <c r="G10" s="4" t="s">
        <v>1150</v>
      </c>
      <c r="H10" s="4" t="s">
        <v>1150</v>
      </c>
      <c r="I10" s="4"/>
      <c r="J10" s="4" t="s">
        <v>1139</v>
      </c>
      <c r="K10" s="4" t="s">
        <v>1151</v>
      </c>
      <c r="L10" s="4" t="s">
        <v>1152</v>
      </c>
      <c r="M10" s="4" t="s">
        <v>1153</v>
      </c>
      <c r="N10" s="6">
        <v>19.78</v>
      </c>
      <c r="O10" s="7">
        <f t="shared" si="0"/>
        <v>63.806451612903224</v>
      </c>
      <c r="P10" s="6">
        <v>1</v>
      </c>
      <c r="Q10" s="6">
        <v>0.4</v>
      </c>
      <c r="R10" s="7">
        <f t="shared" si="1"/>
        <v>70</v>
      </c>
      <c r="S10" s="6">
        <v>0</v>
      </c>
      <c r="T10" s="6">
        <v>1</v>
      </c>
      <c r="U10" s="7">
        <f t="shared" si="2"/>
        <v>50</v>
      </c>
      <c r="V10" s="6">
        <v>1</v>
      </c>
      <c r="W10" s="7">
        <f t="shared" si="3"/>
        <v>100</v>
      </c>
      <c r="X10" s="7">
        <f t="shared" si="4"/>
        <v>68</v>
      </c>
      <c r="Y10" s="6">
        <v>1</v>
      </c>
      <c r="Z10" s="6">
        <v>1</v>
      </c>
      <c r="AA10" s="6">
        <v>1</v>
      </c>
      <c r="AB10" s="6">
        <v>1</v>
      </c>
      <c r="AC10" s="6">
        <v>0</v>
      </c>
      <c r="AD10" s="7">
        <f t="shared" si="5"/>
        <v>80</v>
      </c>
      <c r="AE10" s="6">
        <v>1</v>
      </c>
      <c r="AF10" s="7">
        <f t="shared" si="6"/>
        <v>100</v>
      </c>
      <c r="AG10" s="6" t="s">
        <v>45</v>
      </c>
      <c r="AH10" s="7">
        <v>0</v>
      </c>
      <c r="AI10" s="6">
        <v>1</v>
      </c>
      <c r="AJ10" s="7">
        <f t="shared" si="7"/>
        <v>100</v>
      </c>
      <c r="AK10" s="6">
        <v>1</v>
      </c>
      <c r="AL10" s="6" t="s">
        <v>45</v>
      </c>
      <c r="AM10" s="7">
        <f t="shared" si="8"/>
        <v>100</v>
      </c>
      <c r="AN10" s="7">
        <f t="shared" si="9"/>
        <v>87.5</v>
      </c>
      <c r="AO10" s="6" t="s">
        <v>45</v>
      </c>
      <c r="AP10" s="6" t="s">
        <v>45</v>
      </c>
      <c r="AQ10" s="6">
        <v>0.63</v>
      </c>
      <c r="AR10" s="6">
        <v>1</v>
      </c>
      <c r="AS10" s="7">
        <f t="shared" si="10"/>
        <v>81.5</v>
      </c>
      <c r="AT10" s="6">
        <v>1</v>
      </c>
      <c r="AU10" s="6">
        <v>0</v>
      </c>
      <c r="AV10" s="6">
        <v>0.5</v>
      </c>
      <c r="AW10" s="7">
        <f t="shared" si="11"/>
        <v>50</v>
      </c>
      <c r="AX10" s="6">
        <v>0</v>
      </c>
      <c r="AY10" s="6">
        <v>1</v>
      </c>
      <c r="AZ10" s="6">
        <v>0.88</v>
      </c>
      <c r="BA10" s="7">
        <f t="shared" si="12"/>
        <v>62.666666666666657</v>
      </c>
      <c r="BB10" s="6">
        <v>0.6</v>
      </c>
      <c r="BC10" s="6">
        <v>0.67</v>
      </c>
      <c r="BD10" s="7">
        <f t="shared" si="13"/>
        <v>63.5</v>
      </c>
      <c r="BE10" s="7">
        <f t="shared" si="14"/>
        <v>62.79999999999999</v>
      </c>
      <c r="BF10" s="6">
        <v>0.78</v>
      </c>
      <c r="BG10" s="6">
        <v>0.33</v>
      </c>
      <c r="BH10" s="6">
        <v>1</v>
      </c>
      <c r="BI10" s="6">
        <v>1</v>
      </c>
      <c r="BJ10" s="7">
        <f t="shared" si="15"/>
        <v>77.750000000000014</v>
      </c>
    </row>
    <row r="11" spans="1:62" s="61" customFormat="1" ht="15" customHeight="1" x14ac:dyDescent="0.25">
      <c r="A11" s="96" t="s">
        <v>34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8"/>
      <c r="N11" s="8">
        <f>AVERAGE(N4:N10)</f>
        <v>20.264285714285716</v>
      </c>
      <c r="O11" s="8">
        <f t="shared" ref="O11:BJ11" si="16">AVERAGE(O4:O10)</f>
        <v>65.36866359447005</v>
      </c>
      <c r="P11" s="8">
        <f t="shared" si="16"/>
        <v>0.74714285714285711</v>
      </c>
      <c r="Q11" s="8">
        <f t="shared" si="16"/>
        <v>0.6785714285714286</v>
      </c>
      <c r="R11" s="8">
        <f t="shared" si="16"/>
        <v>71.285714285714292</v>
      </c>
      <c r="S11" s="8">
        <f t="shared" si="16"/>
        <v>0.39</v>
      </c>
      <c r="T11" s="8">
        <f t="shared" si="16"/>
        <v>0.39999999999999997</v>
      </c>
      <c r="U11" s="8">
        <f t="shared" si="16"/>
        <v>39.5</v>
      </c>
      <c r="V11" s="8">
        <f t="shared" si="16"/>
        <v>0.8571428571428571</v>
      </c>
      <c r="W11" s="8">
        <f t="shared" si="16"/>
        <v>85.714285714285708</v>
      </c>
      <c r="X11" s="8">
        <f t="shared" si="16"/>
        <v>61.457142857142856</v>
      </c>
      <c r="Y11" s="8">
        <f t="shared" si="16"/>
        <v>0.70285714285714285</v>
      </c>
      <c r="Z11" s="8">
        <f t="shared" si="16"/>
        <v>0.5714285714285714</v>
      </c>
      <c r="AA11" s="8">
        <f t="shared" si="16"/>
        <v>0.5</v>
      </c>
      <c r="AB11" s="8">
        <f t="shared" si="16"/>
        <v>0.76142857142857145</v>
      </c>
      <c r="AC11" s="8">
        <f t="shared" si="16"/>
        <v>0.42857142857142855</v>
      </c>
      <c r="AD11" s="8">
        <f t="shared" si="16"/>
        <v>59.285714285714285</v>
      </c>
      <c r="AE11" s="8">
        <f t="shared" si="16"/>
        <v>0.77857142857142858</v>
      </c>
      <c r="AF11" s="8">
        <f t="shared" si="16"/>
        <v>77.857142857142861</v>
      </c>
      <c r="AG11" s="8">
        <f t="shared" si="16"/>
        <v>0.66666666666666663</v>
      </c>
      <c r="AH11" s="8">
        <f t="shared" si="16"/>
        <v>57.142857142857146</v>
      </c>
      <c r="AI11" s="8">
        <f t="shared" si="16"/>
        <v>0.8571428571428571</v>
      </c>
      <c r="AJ11" s="8">
        <f t="shared" si="16"/>
        <v>85.714285714285708</v>
      </c>
      <c r="AK11" s="8">
        <f t="shared" si="16"/>
        <v>0.9642857142857143</v>
      </c>
      <c r="AL11" s="8">
        <f t="shared" si="16"/>
        <v>0.72666666666666657</v>
      </c>
      <c r="AM11" s="8">
        <f t="shared" si="16"/>
        <v>86.5</v>
      </c>
      <c r="AN11" s="8">
        <f t="shared" si="16"/>
        <v>70.085714285714275</v>
      </c>
      <c r="AO11" s="8">
        <f t="shared" si="16"/>
        <v>0.75</v>
      </c>
      <c r="AP11" s="8">
        <f t="shared" si="16"/>
        <v>0.77166666666666661</v>
      </c>
      <c r="AQ11" s="8">
        <f t="shared" si="16"/>
        <v>0.76571428571428579</v>
      </c>
      <c r="AR11" s="8">
        <f t="shared" si="16"/>
        <v>0.78714285714285714</v>
      </c>
      <c r="AS11" s="8">
        <f t="shared" si="16"/>
        <v>77.25</v>
      </c>
      <c r="AT11" s="8">
        <f t="shared" si="16"/>
        <v>0.4757142857142857</v>
      </c>
      <c r="AU11" s="8">
        <f t="shared" si="16"/>
        <v>0.52285714285714291</v>
      </c>
      <c r="AV11" s="8">
        <f t="shared" si="16"/>
        <v>0.76142857142857145</v>
      </c>
      <c r="AW11" s="8">
        <f t="shared" si="16"/>
        <v>58.666666666666664</v>
      </c>
      <c r="AX11" s="8">
        <f t="shared" si="16"/>
        <v>0.69714285714285718</v>
      </c>
      <c r="AY11" s="8">
        <f t="shared" si="16"/>
        <v>0.8214285714285714</v>
      </c>
      <c r="AZ11" s="8">
        <f t="shared" si="16"/>
        <v>0.87571428571428567</v>
      </c>
      <c r="BA11" s="8">
        <f t="shared" si="16"/>
        <v>79.809523809523782</v>
      </c>
      <c r="BB11" s="8">
        <f t="shared" si="16"/>
        <v>0.46714285714285714</v>
      </c>
      <c r="BC11" s="8">
        <f t="shared" si="16"/>
        <v>0.53428571428571425</v>
      </c>
      <c r="BD11" s="8">
        <f t="shared" si="16"/>
        <v>50.071428571428569</v>
      </c>
      <c r="BE11" s="8">
        <f t="shared" si="16"/>
        <v>68.269047619047612</v>
      </c>
      <c r="BF11" s="8">
        <f t="shared" si="16"/>
        <v>0.62</v>
      </c>
      <c r="BG11" s="8">
        <f t="shared" si="16"/>
        <v>0.52428571428571424</v>
      </c>
      <c r="BH11" s="8">
        <f t="shared" si="16"/>
        <v>0.65857142857142847</v>
      </c>
      <c r="BI11" s="8">
        <f t="shared" si="16"/>
        <v>0.62142857142857133</v>
      </c>
      <c r="BJ11" s="8">
        <f t="shared" si="16"/>
        <v>60.607142857142854</v>
      </c>
    </row>
  </sheetData>
  <mergeCells count="45">
    <mergeCell ref="F1:F3"/>
    <mergeCell ref="A1:A3"/>
    <mergeCell ref="B1:B3"/>
    <mergeCell ref="C1:C3"/>
    <mergeCell ref="D1:D3"/>
    <mergeCell ref="E1:E3"/>
    <mergeCell ref="AX2:BA2"/>
    <mergeCell ref="G1:G3"/>
    <mergeCell ref="H1:H3"/>
    <mergeCell ref="I1:I3"/>
    <mergeCell ref="J1:J3"/>
    <mergeCell ref="K1:K3"/>
    <mergeCell ref="L1:L3"/>
    <mergeCell ref="BF1:BJ1"/>
    <mergeCell ref="P2:R2"/>
    <mergeCell ref="S2:U2"/>
    <mergeCell ref="V2:W2"/>
    <mergeCell ref="X2:X3"/>
    <mergeCell ref="Y2:AD2"/>
    <mergeCell ref="AE2:AF2"/>
    <mergeCell ref="AG2:AH2"/>
    <mergeCell ref="AI2:AJ2"/>
    <mergeCell ref="AK2:AM2"/>
    <mergeCell ref="P1:X1"/>
    <mergeCell ref="Y1:AN1"/>
    <mergeCell ref="AO1:BE1"/>
    <mergeCell ref="AN2:AN3"/>
    <mergeCell ref="AO2:AS2"/>
    <mergeCell ref="AT2:AW2"/>
    <mergeCell ref="BB3:BC3"/>
    <mergeCell ref="BF3:BI3"/>
    <mergeCell ref="A11:L11"/>
    <mergeCell ref="BB2:BD2"/>
    <mergeCell ref="BE2:BE3"/>
    <mergeCell ref="BF2:BJ2"/>
    <mergeCell ref="P3:Q3"/>
    <mergeCell ref="S3:T3"/>
    <mergeCell ref="Y3:AC3"/>
    <mergeCell ref="AK3:AL3"/>
    <mergeCell ref="AO3:AR3"/>
    <mergeCell ref="AT3:AV3"/>
    <mergeCell ref="AX3:AZ3"/>
    <mergeCell ref="M1:M3"/>
    <mergeCell ref="N1:N3"/>
    <mergeCell ref="O1:O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4"/>
  <sheetViews>
    <sheetView workbookViewId="0">
      <selection activeCell="M14" sqref="M14:BB14"/>
    </sheetView>
  </sheetViews>
  <sheetFormatPr defaultRowHeight="15" x14ac:dyDescent="0.25"/>
  <cols>
    <col min="1" max="1" width="28.140625" customWidth="1"/>
    <col min="2" max="2" width="16.7109375" bestFit="1" customWidth="1"/>
    <col min="3" max="3" width="14.7109375" bestFit="1" customWidth="1"/>
    <col min="4" max="4" width="36.5703125" bestFit="1" customWidth="1"/>
    <col min="5" max="5" width="35.42578125" bestFit="1" customWidth="1"/>
    <col min="6" max="6" width="32.42578125" bestFit="1" customWidth="1"/>
    <col min="7" max="7" width="10.85546875" bestFit="1" customWidth="1"/>
    <col min="8" max="8" width="18.42578125" bestFit="1" customWidth="1"/>
    <col min="9" max="9" width="16.28515625" bestFit="1" customWidth="1"/>
    <col min="10" max="11" width="14.85546875" bestFit="1" customWidth="1"/>
    <col min="12" max="12" width="16.7109375" bestFit="1" customWidth="1"/>
    <col min="13" max="13" width="17.42578125" bestFit="1" customWidth="1"/>
    <col min="14" max="14" width="16.42578125" bestFit="1" customWidth="1"/>
    <col min="15" max="19" width="5" customWidth="1"/>
    <col min="20" max="20" width="11.85546875" customWidth="1"/>
    <col min="21" max="21" width="5" customWidth="1"/>
    <col min="22" max="22" width="15.140625" customWidth="1"/>
    <col min="23" max="23" width="5" customWidth="1"/>
    <col min="24" max="24" width="15.140625" customWidth="1"/>
    <col min="25" max="25" width="5" customWidth="1"/>
    <col min="26" max="26" width="15.140625" customWidth="1"/>
    <col min="27" max="27" width="5" customWidth="1"/>
    <col min="28" max="28" width="13.28515625" customWidth="1"/>
    <col min="29" max="29" width="5" customWidth="1"/>
    <col min="30" max="30" width="13.28515625" customWidth="1"/>
    <col min="31" max="31" width="5" customWidth="1"/>
    <col min="32" max="32" width="13.28515625" customWidth="1"/>
    <col min="33" max="33" width="5" customWidth="1"/>
    <col min="34" max="34" width="13" customWidth="1"/>
    <col min="35" max="35" width="5" customWidth="1"/>
    <col min="36" max="36" width="12.28515625" customWidth="1"/>
    <col min="37" max="37" width="5" customWidth="1"/>
    <col min="38" max="38" width="13.42578125" customWidth="1"/>
    <col min="39" max="39" width="5" customWidth="1"/>
    <col min="40" max="40" width="14.5703125" customWidth="1"/>
    <col min="41" max="41" width="5" customWidth="1"/>
    <col min="42" max="42" width="14.7109375" customWidth="1"/>
    <col min="43" max="43" width="5" customWidth="1"/>
    <col min="44" max="44" width="14" customWidth="1"/>
    <col min="45" max="45" width="16.7109375" customWidth="1"/>
    <col min="46" max="53" width="8" customWidth="1"/>
    <col min="54" max="54" width="15.140625" customWidth="1"/>
  </cols>
  <sheetData>
    <row r="1" spans="1:54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9</v>
      </c>
      <c r="K1" s="97" t="s">
        <v>10</v>
      </c>
      <c r="L1" s="97" t="s">
        <v>11</v>
      </c>
      <c r="M1" s="97" t="s">
        <v>12</v>
      </c>
      <c r="N1" s="97" t="s">
        <v>13</v>
      </c>
      <c r="O1" s="97" t="s">
        <v>98</v>
      </c>
      <c r="P1" s="97"/>
      <c r="Q1" s="97"/>
      <c r="R1" s="97"/>
      <c r="S1" s="97"/>
      <c r="T1" s="97"/>
      <c r="U1" s="97" t="s">
        <v>99</v>
      </c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 t="s">
        <v>100</v>
      </c>
      <c r="AU1" s="97"/>
      <c r="AV1" s="97"/>
      <c r="AW1" s="97"/>
      <c r="AX1" s="97"/>
      <c r="AY1" s="97"/>
      <c r="AZ1" s="97"/>
      <c r="BA1" s="97"/>
      <c r="BB1" s="97"/>
    </row>
    <row r="2" spans="1:54" ht="25.5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 t="s">
        <v>101</v>
      </c>
      <c r="P2" s="97"/>
      <c r="Q2" s="97"/>
      <c r="R2" s="97"/>
      <c r="S2" s="97"/>
      <c r="T2" s="97"/>
      <c r="U2" s="97" t="s">
        <v>102</v>
      </c>
      <c r="V2" s="97"/>
      <c r="W2" s="97" t="s">
        <v>103</v>
      </c>
      <c r="X2" s="97"/>
      <c r="Y2" s="97" t="s">
        <v>104</v>
      </c>
      <c r="Z2" s="97"/>
      <c r="AA2" s="97" t="s">
        <v>196</v>
      </c>
      <c r="AB2" s="97"/>
      <c r="AC2" s="97" t="s">
        <v>197</v>
      </c>
      <c r="AD2" s="97"/>
      <c r="AE2" s="97" t="s">
        <v>198</v>
      </c>
      <c r="AF2" s="97"/>
      <c r="AG2" s="97" t="s">
        <v>108</v>
      </c>
      <c r="AH2" s="97"/>
      <c r="AI2" s="97" t="s">
        <v>109</v>
      </c>
      <c r="AJ2" s="97"/>
      <c r="AK2" s="97" t="s">
        <v>199</v>
      </c>
      <c r="AL2" s="97"/>
      <c r="AM2" s="97" t="s">
        <v>111</v>
      </c>
      <c r="AN2" s="97"/>
      <c r="AO2" s="97" t="s">
        <v>200</v>
      </c>
      <c r="AP2" s="97"/>
      <c r="AQ2" s="97" t="s">
        <v>113</v>
      </c>
      <c r="AR2" s="97"/>
      <c r="AS2" s="2" t="s">
        <v>99</v>
      </c>
      <c r="AT2" s="97" t="s">
        <v>201</v>
      </c>
      <c r="AU2" s="97"/>
      <c r="AV2" s="97"/>
      <c r="AW2" s="97"/>
      <c r="AX2" s="97"/>
      <c r="AY2" s="97"/>
      <c r="AZ2" s="97"/>
      <c r="BA2" s="97"/>
      <c r="BB2" s="97"/>
    </row>
    <row r="3" spans="1:54" ht="51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 t="s">
        <v>22</v>
      </c>
      <c r="P3" s="97"/>
      <c r="Q3" s="97"/>
      <c r="R3" s="97"/>
      <c r="S3" s="97"/>
      <c r="T3" s="2" t="s">
        <v>23</v>
      </c>
      <c r="U3" s="2" t="s">
        <v>22</v>
      </c>
      <c r="V3" s="2" t="s">
        <v>23</v>
      </c>
      <c r="W3" s="2" t="s">
        <v>22</v>
      </c>
      <c r="X3" s="2" t="s">
        <v>23</v>
      </c>
      <c r="Y3" s="2" t="s">
        <v>22</v>
      </c>
      <c r="Z3" s="2" t="s">
        <v>23</v>
      </c>
      <c r="AA3" s="2" t="s">
        <v>22</v>
      </c>
      <c r="AB3" s="2" t="s">
        <v>23</v>
      </c>
      <c r="AC3" s="2" t="s">
        <v>22</v>
      </c>
      <c r="AD3" s="2" t="s">
        <v>23</v>
      </c>
      <c r="AE3" s="2" t="s">
        <v>22</v>
      </c>
      <c r="AF3" s="2" t="s">
        <v>23</v>
      </c>
      <c r="AG3" s="2" t="s">
        <v>22</v>
      </c>
      <c r="AH3" s="2" t="s">
        <v>23</v>
      </c>
      <c r="AI3" s="2" t="s">
        <v>22</v>
      </c>
      <c r="AJ3" s="2" t="s">
        <v>23</v>
      </c>
      <c r="AK3" s="2" t="s">
        <v>22</v>
      </c>
      <c r="AL3" s="2" t="s">
        <v>23</v>
      </c>
      <c r="AM3" s="2" t="s">
        <v>22</v>
      </c>
      <c r="AN3" s="2" t="s">
        <v>23</v>
      </c>
      <c r="AO3" s="2" t="s">
        <v>22</v>
      </c>
      <c r="AP3" s="2" t="s">
        <v>23</v>
      </c>
      <c r="AQ3" s="2" t="s">
        <v>22</v>
      </c>
      <c r="AR3" s="2" t="s">
        <v>23</v>
      </c>
      <c r="AS3" s="2" t="s">
        <v>23</v>
      </c>
      <c r="AT3" s="97" t="s">
        <v>22</v>
      </c>
      <c r="AU3" s="97"/>
      <c r="AV3" s="97"/>
      <c r="AW3" s="97"/>
      <c r="AX3" s="97"/>
      <c r="AY3" s="97"/>
      <c r="AZ3" s="97"/>
      <c r="BA3" s="97"/>
      <c r="BB3" s="2" t="s">
        <v>23</v>
      </c>
    </row>
    <row r="4" spans="1:54" x14ac:dyDescent="0.25">
      <c r="A4" s="4" t="s">
        <v>202</v>
      </c>
      <c r="B4" s="4" t="s">
        <v>25</v>
      </c>
      <c r="C4" s="4" t="s">
        <v>26</v>
      </c>
      <c r="D4" s="4" t="s">
        <v>203</v>
      </c>
      <c r="E4" s="4" t="s">
        <v>204</v>
      </c>
      <c r="F4" s="4" t="s">
        <v>58</v>
      </c>
      <c r="G4" s="4" t="s">
        <v>205</v>
      </c>
      <c r="H4" s="4" t="s">
        <v>205</v>
      </c>
      <c r="I4" s="4" t="s">
        <v>32</v>
      </c>
      <c r="J4" s="5">
        <v>45182.791585648149</v>
      </c>
      <c r="K4" s="5">
        <v>45182.924293981479</v>
      </c>
      <c r="L4" s="4" t="s">
        <v>206</v>
      </c>
      <c r="M4" s="6">
        <v>19.989999999999998</v>
      </c>
      <c r="N4" s="7">
        <f t="shared" ref="N4:N13" si="0">M4/25*100</f>
        <v>79.959999999999994</v>
      </c>
      <c r="O4" s="6">
        <v>1</v>
      </c>
      <c r="P4" s="6">
        <v>1</v>
      </c>
      <c r="Q4" s="6">
        <v>1</v>
      </c>
      <c r="R4" s="6">
        <v>1</v>
      </c>
      <c r="S4" s="6">
        <v>0.67</v>
      </c>
      <c r="T4" s="7">
        <f t="shared" ref="T4:T13" si="1">AVERAGE(O4:S4)*100</f>
        <v>93.399999999999991</v>
      </c>
      <c r="U4" s="6">
        <v>0.8</v>
      </c>
      <c r="V4" s="7">
        <f t="shared" ref="V4:V13" si="2">U4*100</f>
        <v>80</v>
      </c>
      <c r="W4" s="6">
        <v>1</v>
      </c>
      <c r="X4" s="7">
        <f t="shared" ref="X4:X13" si="3">W4*100</f>
        <v>100</v>
      </c>
      <c r="Y4" s="6">
        <v>0.75</v>
      </c>
      <c r="Z4" s="7">
        <f t="shared" ref="Z4:Z13" si="4">Y4*100</f>
        <v>75</v>
      </c>
      <c r="AA4" s="6">
        <v>0</v>
      </c>
      <c r="AB4" s="7">
        <f t="shared" ref="AB4:AB13" si="5">AA4*100</f>
        <v>0</v>
      </c>
      <c r="AC4" s="6">
        <v>0.14000000000000001</v>
      </c>
      <c r="AD4" s="7">
        <f t="shared" ref="AD4:AD13" si="6">AC4*100</f>
        <v>14.000000000000002</v>
      </c>
      <c r="AE4" s="6">
        <v>1</v>
      </c>
      <c r="AF4" s="7">
        <f t="shared" ref="AF4:AF13" si="7">AE4*100</f>
        <v>100</v>
      </c>
      <c r="AG4" s="6">
        <v>0.75</v>
      </c>
      <c r="AH4" s="7">
        <f t="shared" ref="AH4:AH13" si="8">AG4*100</f>
        <v>75</v>
      </c>
      <c r="AI4" s="6">
        <v>1</v>
      </c>
      <c r="AJ4" s="7">
        <f t="shared" ref="AJ4:AJ13" si="9">AI4*100</f>
        <v>100</v>
      </c>
      <c r="AK4" s="6">
        <v>1</v>
      </c>
      <c r="AL4" s="7">
        <f t="shared" ref="AL4:AL13" si="10">AK4*100</f>
        <v>100</v>
      </c>
      <c r="AM4" s="6">
        <v>0.8</v>
      </c>
      <c r="AN4" s="7">
        <f t="shared" ref="AN4:AN13" si="11">AM4*100</f>
        <v>80</v>
      </c>
      <c r="AO4" s="6">
        <v>1</v>
      </c>
      <c r="AP4" s="7">
        <f t="shared" ref="AP4:AP13" si="12">AO4*100</f>
        <v>100</v>
      </c>
      <c r="AQ4" s="6">
        <v>0</v>
      </c>
      <c r="AR4" s="7">
        <f t="shared" ref="AR4:AR13" si="13">AQ4*100</f>
        <v>0</v>
      </c>
      <c r="AS4" s="7">
        <f t="shared" ref="AS4:AS13" si="14">AVERAGE(U4,W4,Y4,AA4,AC4,AE4,AG4,AI4,AK4,AM4,AO4,AQ4)*100</f>
        <v>68.666666666666657</v>
      </c>
      <c r="AT4" s="6">
        <v>1</v>
      </c>
      <c r="AU4" s="6">
        <v>1</v>
      </c>
      <c r="AV4" s="6">
        <v>1</v>
      </c>
      <c r="AW4" s="6">
        <v>1</v>
      </c>
      <c r="AX4" s="6">
        <v>1</v>
      </c>
      <c r="AY4" s="6">
        <v>0.75</v>
      </c>
      <c r="AZ4" s="6">
        <v>0.33</v>
      </c>
      <c r="BA4" s="6">
        <v>1</v>
      </c>
      <c r="BB4" s="7">
        <f t="shared" ref="BB4:BB13" si="15">AVERAGE(AT4:BA4)*100</f>
        <v>88.5</v>
      </c>
    </row>
    <row r="5" spans="1:54" x14ac:dyDescent="0.25">
      <c r="A5" s="4" t="s">
        <v>207</v>
      </c>
      <c r="B5" s="4" t="s">
        <v>25</v>
      </c>
      <c r="C5" s="4" t="s">
        <v>26</v>
      </c>
      <c r="D5" s="4" t="s">
        <v>203</v>
      </c>
      <c r="E5" s="4" t="s">
        <v>204</v>
      </c>
      <c r="F5" s="4" t="s">
        <v>48</v>
      </c>
      <c r="G5" s="4" t="s">
        <v>132</v>
      </c>
      <c r="H5" s="4" t="s">
        <v>208</v>
      </c>
      <c r="I5" s="4" t="s">
        <v>32</v>
      </c>
      <c r="J5" s="5">
        <v>45179.711597222224</v>
      </c>
      <c r="K5" s="5">
        <v>45179.769641203704</v>
      </c>
      <c r="L5" s="4" t="s">
        <v>137</v>
      </c>
      <c r="M5" s="6">
        <v>15.68</v>
      </c>
      <c r="N5" s="7">
        <f t="shared" si="0"/>
        <v>62.72</v>
      </c>
      <c r="O5" s="6">
        <v>1</v>
      </c>
      <c r="P5" s="6">
        <v>0</v>
      </c>
      <c r="Q5" s="6">
        <v>1</v>
      </c>
      <c r="R5" s="6">
        <v>0.67</v>
      </c>
      <c r="S5" s="6">
        <v>1</v>
      </c>
      <c r="T5" s="7">
        <f t="shared" si="1"/>
        <v>73.400000000000006</v>
      </c>
      <c r="U5" s="6">
        <v>1</v>
      </c>
      <c r="V5" s="7">
        <f t="shared" si="2"/>
        <v>100</v>
      </c>
      <c r="W5" s="6">
        <v>0.67</v>
      </c>
      <c r="X5" s="7">
        <f t="shared" si="3"/>
        <v>67</v>
      </c>
      <c r="Y5" s="6">
        <v>0.75</v>
      </c>
      <c r="Z5" s="7">
        <f t="shared" si="4"/>
        <v>75</v>
      </c>
      <c r="AA5" s="6">
        <v>1</v>
      </c>
      <c r="AB5" s="7">
        <f t="shared" si="5"/>
        <v>100</v>
      </c>
      <c r="AC5" s="6">
        <v>0.14000000000000001</v>
      </c>
      <c r="AD5" s="7">
        <f t="shared" si="6"/>
        <v>14.000000000000002</v>
      </c>
      <c r="AE5" s="6">
        <v>0.75</v>
      </c>
      <c r="AF5" s="7">
        <f t="shared" si="7"/>
        <v>75</v>
      </c>
      <c r="AG5" s="6">
        <v>0.5</v>
      </c>
      <c r="AH5" s="7">
        <f t="shared" si="8"/>
        <v>50</v>
      </c>
      <c r="AI5" s="6">
        <v>0.5</v>
      </c>
      <c r="AJ5" s="7">
        <f t="shared" si="9"/>
        <v>50</v>
      </c>
      <c r="AK5" s="6">
        <v>1</v>
      </c>
      <c r="AL5" s="7">
        <f t="shared" si="10"/>
        <v>100</v>
      </c>
      <c r="AM5" s="6">
        <v>0.6</v>
      </c>
      <c r="AN5" s="7">
        <f t="shared" si="11"/>
        <v>60</v>
      </c>
      <c r="AO5" s="6">
        <v>0.25</v>
      </c>
      <c r="AP5" s="7">
        <f t="shared" si="12"/>
        <v>25</v>
      </c>
      <c r="AQ5" s="6">
        <v>0.5</v>
      </c>
      <c r="AR5" s="7">
        <f t="shared" si="13"/>
        <v>50</v>
      </c>
      <c r="AS5" s="7">
        <f t="shared" si="14"/>
        <v>63.833333333333329</v>
      </c>
      <c r="AT5" s="6">
        <v>0</v>
      </c>
      <c r="AU5" s="6">
        <v>0.33</v>
      </c>
      <c r="AV5" s="6">
        <v>1</v>
      </c>
      <c r="AW5" s="6">
        <v>1</v>
      </c>
      <c r="AX5" s="6">
        <v>0.5</v>
      </c>
      <c r="AY5" s="6">
        <v>0</v>
      </c>
      <c r="AZ5" s="6">
        <v>0.86</v>
      </c>
      <c r="BA5" s="6">
        <v>0.67</v>
      </c>
      <c r="BB5" s="7">
        <f t="shared" si="15"/>
        <v>54.500000000000007</v>
      </c>
    </row>
    <row r="6" spans="1:54" x14ac:dyDescent="0.25">
      <c r="A6" s="4" t="s">
        <v>209</v>
      </c>
      <c r="B6" s="4" t="s">
        <v>25</v>
      </c>
      <c r="C6" s="4" t="s">
        <v>26</v>
      </c>
      <c r="D6" s="4" t="s">
        <v>203</v>
      </c>
      <c r="E6" s="4" t="s">
        <v>204</v>
      </c>
      <c r="F6" s="4" t="s">
        <v>58</v>
      </c>
      <c r="G6" s="4" t="s">
        <v>210</v>
      </c>
      <c r="H6" s="4" t="s">
        <v>67</v>
      </c>
      <c r="I6" s="4" t="s">
        <v>32</v>
      </c>
      <c r="J6" s="5">
        <v>45183.870879629627</v>
      </c>
      <c r="K6" s="5">
        <v>45184.554120370369</v>
      </c>
      <c r="L6" s="4" t="s">
        <v>211</v>
      </c>
      <c r="M6" s="6">
        <v>17.91</v>
      </c>
      <c r="N6" s="7">
        <f t="shared" si="0"/>
        <v>71.64</v>
      </c>
      <c r="O6" s="6">
        <v>1</v>
      </c>
      <c r="P6" s="6">
        <v>1</v>
      </c>
      <c r="Q6" s="6">
        <v>0.67</v>
      </c>
      <c r="R6" s="6">
        <v>1</v>
      </c>
      <c r="S6" s="6">
        <v>1</v>
      </c>
      <c r="T6" s="7">
        <f t="shared" si="1"/>
        <v>93.399999999999991</v>
      </c>
      <c r="U6" s="6">
        <v>0.6</v>
      </c>
      <c r="V6" s="7">
        <f t="shared" si="2"/>
        <v>60</v>
      </c>
      <c r="W6" s="6">
        <v>1</v>
      </c>
      <c r="X6" s="7">
        <f t="shared" si="3"/>
        <v>100</v>
      </c>
      <c r="Y6" s="6">
        <v>0.75</v>
      </c>
      <c r="Z6" s="7">
        <f t="shared" si="4"/>
        <v>75</v>
      </c>
      <c r="AA6" s="6">
        <v>0</v>
      </c>
      <c r="AB6" s="7">
        <f t="shared" si="5"/>
        <v>0</v>
      </c>
      <c r="AC6" s="6">
        <v>0.43</v>
      </c>
      <c r="AD6" s="7">
        <f t="shared" si="6"/>
        <v>43</v>
      </c>
      <c r="AE6" s="6">
        <v>0.25</v>
      </c>
      <c r="AF6" s="7">
        <f t="shared" si="7"/>
        <v>25</v>
      </c>
      <c r="AG6" s="6">
        <v>1</v>
      </c>
      <c r="AH6" s="7">
        <f t="shared" si="8"/>
        <v>100</v>
      </c>
      <c r="AI6" s="6">
        <v>0.5</v>
      </c>
      <c r="AJ6" s="7">
        <f t="shared" si="9"/>
        <v>50</v>
      </c>
      <c r="AK6" s="6">
        <v>1</v>
      </c>
      <c r="AL6" s="7">
        <f t="shared" si="10"/>
        <v>100</v>
      </c>
      <c r="AM6" s="6">
        <v>0.6</v>
      </c>
      <c r="AN6" s="7">
        <f t="shared" si="11"/>
        <v>60</v>
      </c>
      <c r="AO6" s="6">
        <v>0.75</v>
      </c>
      <c r="AP6" s="7">
        <f t="shared" si="12"/>
        <v>75</v>
      </c>
      <c r="AQ6" s="6">
        <v>0.5</v>
      </c>
      <c r="AR6" s="7">
        <f t="shared" si="13"/>
        <v>50</v>
      </c>
      <c r="AS6" s="7">
        <f t="shared" si="14"/>
        <v>61.5</v>
      </c>
      <c r="AT6" s="6">
        <v>0.33</v>
      </c>
      <c r="AU6" s="6">
        <v>0.83</v>
      </c>
      <c r="AV6" s="6">
        <v>0.56999999999999995</v>
      </c>
      <c r="AW6" s="6">
        <v>1</v>
      </c>
      <c r="AX6" s="6">
        <v>0.63</v>
      </c>
      <c r="AY6" s="6">
        <v>1</v>
      </c>
      <c r="AZ6" s="6">
        <v>1</v>
      </c>
      <c r="BA6" s="6">
        <v>0.5</v>
      </c>
      <c r="BB6" s="7">
        <f t="shared" si="15"/>
        <v>73.25</v>
      </c>
    </row>
    <row r="7" spans="1:54" x14ac:dyDescent="0.25">
      <c r="A7" s="4" t="s">
        <v>212</v>
      </c>
      <c r="B7" s="4" t="s">
        <v>25</v>
      </c>
      <c r="C7" s="4" t="s">
        <v>26</v>
      </c>
      <c r="D7" s="4" t="s">
        <v>203</v>
      </c>
      <c r="E7" s="4" t="s">
        <v>204</v>
      </c>
      <c r="F7" s="4" t="s">
        <v>48</v>
      </c>
      <c r="G7" s="4" t="s">
        <v>213</v>
      </c>
      <c r="H7" s="4" t="s">
        <v>213</v>
      </c>
      <c r="I7" s="4" t="s">
        <v>32</v>
      </c>
      <c r="J7" s="5">
        <v>45181.670185185183</v>
      </c>
      <c r="K7" s="5">
        <v>45181.684351851851</v>
      </c>
      <c r="L7" s="4" t="s">
        <v>214</v>
      </c>
      <c r="M7" s="6">
        <v>15.25</v>
      </c>
      <c r="N7" s="7">
        <f t="shared" si="0"/>
        <v>61</v>
      </c>
      <c r="O7" s="6">
        <v>1</v>
      </c>
      <c r="P7" s="6">
        <v>1</v>
      </c>
      <c r="Q7" s="6">
        <v>1</v>
      </c>
      <c r="R7" s="6">
        <v>0.67</v>
      </c>
      <c r="S7" s="6">
        <v>0</v>
      </c>
      <c r="T7" s="7">
        <f t="shared" si="1"/>
        <v>73.400000000000006</v>
      </c>
      <c r="U7" s="6">
        <v>0.8</v>
      </c>
      <c r="V7" s="7">
        <f t="shared" si="2"/>
        <v>80</v>
      </c>
      <c r="W7" s="6">
        <v>0.83</v>
      </c>
      <c r="X7" s="7">
        <f t="shared" si="3"/>
        <v>83</v>
      </c>
      <c r="Y7" s="6">
        <v>0.75</v>
      </c>
      <c r="Z7" s="7">
        <f t="shared" si="4"/>
        <v>75</v>
      </c>
      <c r="AA7" s="6">
        <v>0</v>
      </c>
      <c r="AB7" s="7">
        <f t="shared" si="5"/>
        <v>0</v>
      </c>
      <c r="AC7" s="6">
        <v>0.43</v>
      </c>
      <c r="AD7" s="7">
        <f t="shared" si="6"/>
        <v>43</v>
      </c>
      <c r="AE7" s="6">
        <v>0.75</v>
      </c>
      <c r="AF7" s="7">
        <f t="shared" si="7"/>
        <v>75</v>
      </c>
      <c r="AG7" s="6">
        <v>0.75</v>
      </c>
      <c r="AH7" s="7">
        <f t="shared" si="8"/>
        <v>75</v>
      </c>
      <c r="AI7" s="6">
        <v>1</v>
      </c>
      <c r="AJ7" s="7">
        <f t="shared" si="9"/>
        <v>100</v>
      </c>
      <c r="AK7" s="6">
        <v>1</v>
      </c>
      <c r="AL7" s="7">
        <f t="shared" si="10"/>
        <v>100</v>
      </c>
      <c r="AM7" s="6">
        <v>0.6</v>
      </c>
      <c r="AN7" s="7">
        <f t="shared" si="11"/>
        <v>60</v>
      </c>
      <c r="AO7" s="6">
        <v>0.75</v>
      </c>
      <c r="AP7" s="7">
        <f t="shared" si="12"/>
        <v>75</v>
      </c>
      <c r="AQ7" s="6">
        <v>0.5</v>
      </c>
      <c r="AR7" s="7">
        <f t="shared" si="13"/>
        <v>50</v>
      </c>
      <c r="AS7" s="7">
        <f t="shared" si="14"/>
        <v>68</v>
      </c>
      <c r="AT7" s="6">
        <v>0.38</v>
      </c>
      <c r="AU7" s="6">
        <v>0</v>
      </c>
      <c r="AV7" s="6">
        <v>0.71</v>
      </c>
      <c r="AW7" s="6">
        <v>0</v>
      </c>
      <c r="AX7" s="6">
        <v>0.67</v>
      </c>
      <c r="AY7" s="6">
        <v>0.17</v>
      </c>
      <c r="AZ7" s="6">
        <v>0.5</v>
      </c>
      <c r="BA7" s="6">
        <v>1</v>
      </c>
      <c r="BB7" s="7">
        <f t="shared" si="15"/>
        <v>42.875</v>
      </c>
    </row>
    <row r="8" spans="1:54" x14ac:dyDescent="0.25">
      <c r="A8" s="4" t="s">
        <v>215</v>
      </c>
      <c r="B8" s="4" t="s">
        <v>25</v>
      </c>
      <c r="C8" s="4" t="s">
        <v>26</v>
      </c>
      <c r="D8" s="4" t="s">
        <v>203</v>
      </c>
      <c r="E8" s="4" t="s">
        <v>204</v>
      </c>
      <c r="F8" s="4" t="s">
        <v>29</v>
      </c>
      <c r="G8" s="4" t="s">
        <v>216</v>
      </c>
      <c r="H8" s="4" t="s">
        <v>120</v>
      </c>
      <c r="I8" s="4"/>
      <c r="J8" s="5">
        <v>45182.601956018516</v>
      </c>
      <c r="K8" s="5">
        <v>45182.752696759257</v>
      </c>
      <c r="L8" s="4" t="s">
        <v>217</v>
      </c>
      <c r="M8" s="6">
        <v>13.52</v>
      </c>
      <c r="N8" s="7">
        <f t="shared" si="0"/>
        <v>54.08</v>
      </c>
      <c r="O8" s="6">
        <v>0.67</v>
      </c>
      <c r="P8" s="6">
        <v>1</v>
      </c>
      <c r="Q8" s="6">
        <v>0.67</v>
      </c>
      <c r="R8" s="6">
        <v>0</v>
      </c>
      <c r="S8" s="6">
        <v>0.33</v>
      </c>
      <c r="T8" s="7">
        <f t="shared" si="1"/>
        <v>53.400000000000006</v>
      </c>
      <c r="U8" s="6">
        <v>1</v>
      </c>
      <c r="V8" s="7">
        <f t="shared" si="2"/>
        <v>100</v>
      </c>
      <c r="W8" s="6">
        <v>1</v>
      </c>
      <c r="X8" s="7">
        <f t="shared" si="3"/>
        <v>100</v>
      </c>
      <c r="Y8" s="6">
        <v>0.5</v>
      </c>
      <c r="Z8" s="7">
        <f t="shared" si="4"/>
        <v>50</v>
      </c>
      <c r="AA8" s="6">
        <v>0</v>
      </c>
      <c r="AB8" s="7">
        <f t="shared" si="5"/>
        <v>0</v>
      </c>
      <c r="AC8" s="6">
        <v>0.43</v>
      </c>
      <c r="AD8" s="7">
        <f t="shared" si="6"/>
        <v>43</v>
      </c>
      <c r="AE8" s="6">
        <v>0.75</v>
      </c>
      <c r="AF8" s="7">
        <f t="shared" si="7"/>
        <v>75</v>
      </c>
      <c r="AG8" s="6">
        <v>0.75</v>
      </c>
      <c r="AH8" s="7">
        <f t="shared" si="8"/>
        <v>75</v>
      </c>
      <c r="AI8" s="6">
        <v>0</v>
      </c>
      <c r="AJ8" s="7">
        <f t="shared" si="9"/>
        <v>0</v>
      </c>
      <c r="AK8" s="6">
        <v>0</v>
      </c>
      <c r="AL8" s="7">
        <f t="shared" si="10"/>
        <v>0</v>
      </c>
      <c r="AM8" s="6">
        <v>0.6</v>
      </c>
      <c r="AN8" s="7">
        <f t="shared" si="11"/>
        <v>60</v>
      </c>
      <c r="AO8" s="6">
        <v>0.75</v>
      </c>
      <c r="AP8" s="7">
        <f t="shared" si="12"/>
        <v>75</v>
      </c>
      <c r="AQ8" s="6">
        <v>0</v>
      </c>
      <c r="AR8" s="7">
        <f t="shared" si="13"/>
        <v>0</v>
      </c>
      <c r="AS8" s="7">
        <f t="shared" si="14"/>
        <v>48.166666666666664</v>
      </c>
      <c r="AT8" s="6">
        <v>0.83</v>
      </c>
      <c r="AU8" s="6">
        <v>1</v>
      </c>
      <c r="AV8" s="6">
        <v>1</v>
      </c>
      <c r="AW8" s="6">
        <v>0.5</v>
      </c>
      <c r="AX8" s="6">
        <v>0.5</v>
      </c>
      <c r="AY8" s="6">
        <v>0.67</v>
      </c>
      <c r="AZ8" s="6">
        <v>0</v>
      </c>
      <c r="BA8" s="6">
        <v>0.56999999999999995</v>
      </c>
      <c r="BB8" s="7">
        <f t="shared" si="15"/>
        <v>63.375</v>
      </c>
    </row>
    <row r="9" spans="1:54" x14ac:dyDescent="0.25">
      <c r="A9" s="4" t="s">
        <v>218</v>
      </c>
      <c r="B9" s="4" t="s">
        <v>25</v>
      </c>
      <c r="C9" s="4" t="s">
        <v>26</v>
      </c>
      <c r="D9" s="4" t="s">
        <v>203</v>
      </c>
      <c r="E9" s="4" t="s">
        <v>204</v>
      </c>
      <c r="F9" s="4" t="s">
        <v>48</v>
      </c>
      <c r="G9" s="4" t="s">
        <v>205</v>
      </c>
      <c r="H9" s="4" t="s">
        <v>205</v>
      </c>
      <c r="I9" s="4" t="s">
        <v>32</v>
      </c>
      <c r="J9" s="5">
        <v>45182.633877314816</v>
      </c>
      <c r="K9" s="5">
        <v>45182.720937500002</v>
      </c>
      <c r="L9" s="4" t="s">
        <v>219</v>
      </c>
      <c r="M9" s="6">
        <v>10.43</v>
      </c>
      <c r="N9" s="7">
        <f t="shared" si="0"/>
        <v>41.72</v>
      </c>
      <c r="O9" s="6">
        <v>0</v>
      </c>
      <c r="P9" s="6">
        <v>1</v>
      </c>
      <c r="Q9" s="6">
        <v>0.33</v>
      </c>
      <c r="R9" s="6">
        <v>0.33</v>
      </c>
      <c r="S9" s="6">
        <v>0</v>
      </c>
      <c r="T9" s="7">
        <f t="shared" si="1"/>
        <v>33.200000000000003</v>
      </c>
      <c r="U9" s="6">
        <v>0.2</v>
      </c>
      <c r="V9" s="7">
        <f t="shared" si="2"/>
        <v>20</v>
      </c>
      <c r="W9" s="6">
        <v>0.83</v>
      </c>
      <c r="X9" s="7">
        <f t="shared" si="3"/>
        <v>83</v>
      </c>
      <c r="Y9" s="6">
        <v>0.25</v>
      </c>
      <c r="Z9" s="7">
        <f t="shared" si="4"/>
        <v>25</v>
      </c>
      <c r="AA9" s="6">
        <v>0</v>
      </c>
      <c r="AB9" s="7">
        <f t="shared" si="5"/>
        <v>0</v>
      </c>
      <c r="AC9" s="6">
        <v>0.43</v>
      </c>
      <c r="AD9" s="7">
        <f t="shared" si="6"/>
        <v>43</v>
      </c>
      <c r="AE9" s="6">
        <v>0.25</v>
      </c>
      <c r="AF9" s="7">
        <f t="shared" si="7"/>
        <v>25</v>
      </c>
      <c r="AG9" s="6">
        <v>0.25</v>
      </c>
      <c r="AH9" s="7">
        <f t="shared" si="8"/>
        <v>25</v>
      </c>
      <c r="AI9" s="6">
        <v>0</v>
      </c>
      <c r="AJ9" s="7">
        <f t="shared" si="9"/>
        <v>0</v>
      </c>
      <c r="AK9" s="6">
        <v>0</v>
      </c>
      <c r="AL9" s="7">
        <f t="shared" si="10"/>
        <v>0</v>
      </c>
      <c r="AM9" s="6">
        <v>0.4</v>
      </c>
      <c r="AN9" s="7">
        <f t="shared" si="11"/>
        <v>40</v>
      </c>
      <c r="AO9" s="6">
        <v>0.75</v>
      </c>
      <c r="AP9" s="7">
        <f t="shared" si="12"/>
        <v>75</v>
      </c>
      <c r="AQ9" s="6">
        <v>0</v>
      </c>
      <c r="AR9" s="7">
        <f t="shared" si="13"/>
        <v>0</v>
      </c>
      <c r="AS9" s="7">
        <f t="shared" si="14"/>
        <v>27.999999999999996</v>
      </c>
      <c r="AT9" s="6">
        <v>1</v>
      </c>
      <c r="AU9" s="6">
        <v>1</v>
      </c>
      <c r="AV9" s="6">
        <v>1</v>
      </c>
      <c r="AW9" s="6">
        <v>0.5</v>
      </c>
      <c r="AX9" s="6">
        <v>0.83</v>
      </c>
      <c r="AY9" s="6">
        <v>0.5</v>
      </c>
      <c r="AZ9" s="6">
        <v>0.56999999999999995</v>
      </c>
      <c r="BA9" s="6">
        <v>0</v>
      </c>
      <c r="BB9" s="7">
        <f t="shared" si="15"/>
        <v>67.5</v>
      </c>
    </row>
    <row r="10" spans="1:54" x14ac:dyDescent="0.25">
      <c r="A10" s="4" t="s">
        <v>220</v>
      </c>
      <c r="B10" s="4" t="s">
        <v>25</v>
      </c>
      <c r="C10" s="4" t="s">
        <v>26</v>
      </c>
      <c r="D10" s="4" t="s">
        <v>203</v>
      </c>
      <c r="E10" s="4" t="s">
        <v>204</v>
      </c>
      <c r="F10" s="4" t="s">
        <v>48</v>
      </c>
      <c r="G10" s="4" t="s">
        <v>190</v>
      </c>
      <c r="H10" s="4" t="s">
        <v>190</v>
      </c>
      <c r="I10" s="4" t="s">
        <v>32</v>
      </c>
      <c r="J10" s="5">
        <v>45183.578449074077</v>
      </c>
      <c r="K10" s="5">
        <v>45183.604571759257</v>
      </c>
      <c r="L10" s="4" t="s">
        <v>221</v>
      </c>
      <c r="M10" s="6">
        <v>15.78</v>
      </c>
      <c r="N10" s="7">
        <f t="shared" si="0"/>
        <v>63.12</v>
      </c>
      <c r="O10" s="6">
        <v>1</v>
      </c>
      <c r="P10" s="6">
        <v>1</v>
      </c>
      <c r="Q10" s="6">
        <v>0.33</v>
      </c>
      <c r="R10" s="6">
        <v>1</v>
      </c>
      <c r="S10" s="6">
        <v>1</v>
      </c>
      <c r="T10" s="7">
        <f t="shared" si="1"/>
        <v>86.6</v>
      </c>
      <c r="U10" s="6">
        <v>1</v>
      </c>
      <c r="V10" s="7">
        <f t="shared" si="2"/>
        <v>100</v>
      </c>
      <c r="W10" s="6">
        <v>0.83</v>
      </c>
      <c r="X10" s="7">
        <f t="shared" si="3"/>
        <v>83</v>
      </c>
      <c r="Y10" s="6">
        <v>0.75</v>
      </c>
      <c r="Z10" s="7">
        <f t="shared" si="4"/>
        <v>75</v>
      </c>
      <c r="AA10" s="6">
        <v>0</v>
      </c>
      <c r="AB10" s="7">
        <f t="shared" si="5"/>
        <v>0</v>
      </c>
      <c r="AC10" s="6">
        <v>0</v>
      </c>
      <c r="AD10" s="7">
        <f t="shared" si="6"/>
        <v>0</v>
      </c>
      <c r="AE10" s="6">
        <v>0.5</v>
      </c>
      <c r="AF10" s="7">
        <f t="shared" si="7"/>
        <v>50</v>
      </c>
      <c r="AG10" s="6">
        <v>0.5</v>
      </c>
      <c r="AH10" s="7">
        <f t="shared" si="8"/>
        <v>50</v>
      </c>
      <c r="AI10" s="6">
        <v>1</v>
      </c>
      <c r="AJ10" s="7">
        <f t="shared" si="9"/>
        <v>100</v>
      </c>
      <c r="AK10" s="6">
        <v>1</v>
      </c>
      <c r="AL10" s="7">
        <f t="shared" si="10"/>
        <v>100</v>
      </c>
      <c r="AM10" s="6">
        <v>0.4</v>
      </c>
      <c r="AN10" s="7">
        <f t="shared" si="11"/>
        <v>40</v>
      </c>
      <c r="AO10" s="6">
        <v>0.75</v>
      </c>
      <c r="AP10" s="7">
        <f t="shared" si="12"/>
        <v>75</v>
      </c>
      <c r="AQ10" s="6">
        <v>0.5</v>
      </c>
      <c r="AR10" s="7">
        <f t="shared" si="13"/>
        <v>50</v>
      </c>
      <c r="AS10" s="7">
        <f t="shared" si="14"/>
        <v>60.25</v>
      </c>
      <c r="AT10" s="6">
        <v>0</v>
      </c>
      <c r="AU10" s="6">
        <v>0.33</v>
      </c>
      <c r="AV10" s="6">
        <v>0.25</v>
      </c>
      <c r="AW10" s="6">
        <v>1</v>
      </c>
      <c r="AX10" s="6">
        <v>1</v>
      </c>
      <c r="AY10" s="6">
        <v>1</v>
      </c>
      <c r="AZ10" s="6">
        <v>0</v>
      </c>
      <c r="BA10" s="6">
        <v>0.63</v>
      </c>
      <c r="BB10" s="7">
        <f t="shared" si="15"/>
        <v>52.625</v>
      </c>
    </row>
    <row r="11" spans="1:54" x14ac:dyDescent="0.25">
      <c r="A11" s="4" t="s">
        <v>222</v>
      </c>
      <c r="B11" s="4" t="s">
        <v>25</v>
      </c>
      <c r="C11" s="4" t="s">
        <v>26</v>
      </c>
      <c r="D11" s="4" t="s">
        <v>203</v>
      </c>
      <c r="E11" s="4" t="s">
        <v>204</v>
      </c>
      <c r="F11" s="4" t="s">
        <v>48</v>
      </c>
      <c r="G11" s="4" t="s">
        <v>223</v>
      </c>
      <c r="H11" s="4" t="s">
        <v>223</v>
      </c>
      <c r="I11" s="4" t="s">
        <v>32</v>
      </c>
      <c r="J11" s="5">
        <v>45181.814375000002</v>
      </c>
      <c r="K11" s="5">
        <v>45182.745868055557</v>
      </c>
      <c r="L11" s="4" t="s">
        <v>224</v>
      </c>
      <c r="M11" s="6">
        <v>13.93</v>
      </c>
      <c r="N11" s="7">
        <f t="shared" si="0"/>
        <v>55.720000000000006</v>
      </c>
      <c r="O11" s="6">
        <v>0.83</v>
      </c>
      <c r="P11" s="6">
        <v>0.33</v>
      </c>
      <c r="Q11" s="6">
        <v>1</v>
      </c>
      <c r="R11" s="6">
        <v>0</v>
      </c>
      <c r="S11" s="6">
        <v>0.67</v>
      </c>
      <c r="T11" s="7">
        <f t="shared" si="1"/>
        <v>56.600000000000009</v>
      </c>
      <c r="U11" s="6">
        <v>1</v>
      </c>
      <c r="V11" s="7">
        <f t="shared" si="2"/>
        <v>100</v>
      </c>
      <c r="W11" s="6">
        <v>1</v>
      </c>
      <c r="X11" s="7">
        <f t="shared" si="3"/>
        <v>100</v>
      </c>
      <c r="Y11" s="6">
        <v>0.75</v>
      </c>
      <c r="Z11" s="7">
        <f t="shared" si="4"/>
        <v>75</v>
      </c>
      <c r="AA11" s="6">
        <v>0</v>
      </c>
      <c r="AB11" s="7">
        <f t="shared" si="5"/>
        <v>0</v>
      </c>
      <c r="AC11" s="6">
        <v>0.43</v>
      </c>
      <c r="AD11" s="7">
        <f t="shared" si="6"/>
        <v>43</v>
      </c>
      <c r="AE11" s="6">
        <v>0.75</v>
      </c>
      <c r="AF11" s="7">
        <f t="shared" si="7"/>
        <v>75</v>
      </c>
      <c r="AG11" s="6">
        <v>0.75</v>
      </c>
      <c r="AH11" s="7">
        <f t="shared" si="8"/>
        <v>75</v>
      </c>
      <c r="AI11" s="6">
        <v>0</v>
      </c>
      <c r="AJ11" s="7">
        <f t="shared" si="9"/>
        <v>0</v>
      </c>
      <c r="AK11" s="6">
        <v>0</v>
      </c>
      <c r="AL11" s="7">
        <f t="shared" si="10"/>
        <v>0</v>
      </c>
      <c r="AM11" s="6">
        <v>0.6</v>
      </c>
      <c r="AN11" s="7">
        <f t="shared" si="11"/>
        <v>60</v>
      </c>
      <c r="AO11" s="6">
        <v>0.75</v>
      </c>
      <c r="AP11" s="7">
        <f t="shared" si="12"/>
        <v>75</v>
      </c>
      <c r="AQ11" s="6">
        <v>0</v>
      </c>
      <c r="AR11" s="7">
        <f t="shared" si="13"/>
        <v>0</v>
      </c>
      <c r="AS11" s="7">
        <f t="shared" si="14"/>
        <v>50.249999999999993</v>
      </c>
      <c r="AT11" s="6">
        <v>0</v>
      </c>
      <c r="AU11" s="6">
        <v>1</v>
      </c>
      <c r="AV11" s="6">
        <v>0.75</v>
      </c>
      <c r="AW11" s="6">
        <v>0.75</v>
      </c>
      <c r="AX11" s="6">
        <v>0.67</v>
      </c>
      <c r="AY11" s="6">
        <v>0.56999999999999995</v>
      </c>
      <c r="AZ11" s="6">
        <v>0.5</v>
      </c>
      <c r="BA11" s="6">
        <v>0.83</v>
      </c>
      <c r="BB11" s="7">
        <f t="shared" si="15"/>
        <v>63.375</v>
      </c>
    </row>
    <row r="12" spans="1:54" x14ac:dyDescent="0.25">
      <c r="A12" s="4" t="s">
        <v>225</v>
      </c>
      <c r="B12" s="4" t="s">
        <v>25</v>
      </c>
      <c r="C12" s="4" t="s">
        <v>26</v>
      </c>
      <c r="D12" s="4" t="s">
        <v>203</v>
      </c>
      <c r="E12" s="4" t="s">
        <v>204</v>
      </c>
      <c r="F12" s="4" t="s">
        <v>48</v>
      </c>
      <c r="G12" s="4" t="s">
        <v>226</v>
      </c>
      <c r="H12" s="4" t="s">
        <v>226</v>
      </c>
      <c r="I12" s="4" t="s">
        <v>32</v>
      </c>
      <c r="J12" s="5">
        <v>45179.711099537039</v>
      </c>
      <c r="K12" s="5">
        <v>45179.792118055557</v>
      </c>
      <c r="L12" s="4" t="s">
        <v>185</v>
      </c>
      <c r="M12" s="6">
        <v>12.22</v>
      </c>
      <c r="N12" s="7">
        <f t="shared" si="0"/>
        <v>48.88</v>
      </c>
      <c r="O12" s="6">
        <v>0.5</v>
      </c>
      <c r="P12" s="6">
        <v>0.67</v>
      </c>
      <c r="Q12" s="6">
        <v>1</v>
      </c>
      <c r="R12" s="6">
        <v>0.33</v>
      </c>
      <c r="S12" s="6">
        <v>1</v>
      </c>
      <c r="T12" s="7">
        <f t="shared" si="1"/>
        <v>70</v>
      </c>
      <c r="U12" s="6">
        <v>1</v>
      </c>
      <c r="V12" s="7">
        <f t="shared" si="2"/>
        <v>100</v>
      </c>
      <c r="W12" s="6">
        <v>0.5</v>
      </c>
      <c r="X12" s="7">
        <f t="shared" si="3"/>
        <v>50</v>
      </c>
      <c r="Y12" s="6">
        <v>0.5</v>
      </c>
      <c r="Z12" s="7">
        <f t="shared" si="4"/>
        <v>50</v>
      </c>
      <c r="AA12" s="6">
        <v>0</v>
      </c>
      <c r="AB12" s="7">
        <f t="shared" si="5"/>
        <v>0</v>
      </c>
      <c r="AC12" s="6">
        <v>0</v>
      </c>
      <c r="AD12" s="7">
        <f t="shared" si="6"/>
        <v>0</v>
      </c>
      <c r="AE12" s="6">
        <v>1</v>
      </c>
      <c r="AF12" s="7">
        <f t="shared" si="7"/>
        <v>100</v>
      </c>
      <c r="AG12" s="6">
        <v>0.25</v>
      </c>
      <c r="AH12" s="7">
        <f t="shared" si="8"/>
        <v>25</v>
      </c>
      <c r="AI12" s="6">
        <v>1</v>
      </c>
      <c r="AJ12" s="7">
        <f t="shared" si="9"/>
        <v>100</v>
      </c>
      <c r="AK12" s="6">
        <v>0</v>
      </c>
      <c r="AL12" s="7">
        <f t="shared" si="10"/>
        <v>0</v>
      </c>
      <c r="AM12" s="6">
        <v>0.6</v>
      </c>
      <c r="AN12" s="7">
        <f t="shared" si="11"/>
        <v>60</v>
      </c>
      <c r="AO12" s="6">
        <v>1</v>
      </c>
      <c r="AP12" s="7">
        <f t="shared" si="12"/>
        <v>100</v>
      </c>
      <c r="AQ12" s="6">
        <v>0.5</v>
      </c>
      <c r="AR12" s="7">
        <f t="shared" si="13"/>
        <v>50</v>
      </c>
      <c r="AS12" s="7">
        <f t="shared" si="14"/>
        <v>52.916666666666664</v>
      </c>
      <c r="AT12" s="6">
        <v>0</v>
      </c>
      <c r="AU12" s="6">
        <v>1</v>
      </c>
      <c r="AV12" s="6">
        <v>0</v>
      </c>
      <c r="AW12" s="6">
        <v>0.5</v>
      </c>
      <c r="AX12" s="6">
        <v>0.13</v>
      </c>
      <c r="AY12" s="6">
        <v>0.25</v>
      </c>
      <c r="AZ12" s="6">
        <v>0</v>
      </c>
      <c r="BA12" s="6">
        <v>0.5</v>
      </c>
      <c r="BB12" s="7">
        <f t="shared" si="15"/>
        <v>29.75</v>
      </c>
    </row>
    <row r="13" spans="1:54" x14ac:dyDescent="0.25">
      <c r="A13" s="4" t="s">
        <v>227</v>
      </c>
      <c r="B13" s="4" t="s">
        <v>25</v>
      </c>
      <c r="C13" s="4" t="s">
        <v>26</v>
      </c>
      <c r="D13" s="4" t="s">
        <v>203</v>
      </c>
      <c r="E13" s="4" t="s">
        <v>204</v>
      </c>
      <c r="F13" s="4" t="s">
        <v>48</v>
      </c>
      <c r="G13" s="4" t="s">
        <v>228</v>
      </c>
      <c r="H13" s="4" t="s">
        <v>30</v>
      </c>
      <c r="I13" s="4" t="s">
        <v>32</v>
      </c>
      <c r="J13" s="5">
        <v>45180.542951388888</v>
      </c>
      <c r="K13" s="5">
        <v>45180.601527777777</v>
      </c>
      <c r="L13" s="4" t="s">
        <v>229</v>
      </c>
      <c r="M13" s="6">
        <v>12.45</v>
      </c>
      <c r="N13" s="7">
        <f t="shared" si="0"/>
        <v>49.8</v>
      </c>
      <c r="O13" s="6">
        <v>0.17</v>
      </c>
      <c r="P13" s="6">
        <v>1</v>
      </c>
      <c r="Q13" s="6">
        <v>0</v>
      </c>
      <c r="R13" s="6">
        <v>0.67</v>
      </c>
      <c r="S13" s="6">
        <v>0.67</v>
      </c>
      <c r="T13" s="7">
        <f t="shared" si="1"/>
        <v>50.2</v>
      </c>
      <c r="U13" s="6">
        <v>0.4</v>
      </c>
      <c r="V13" s="7">
        <f t="shared" si="2"/>
        <v>40</v>
      </c>
      <c r="W13" s="6">
        <v>0.33</v>
      </c>
      <c r="X13" s="7">
        <f t="shared" si="3"/>
        <v>33</v>
      </c>
      <c r="Y13" s="6">
        <v>0.75</v>
      </c>
      <c r="Z13" s="7">
        <f t="shared" si="4"/>
        <v>75</v>
      </c>
      <c r="AA13" s="6">
        <v>0</v>
      </c>
      <c r="AB13" s="7">
        <f t="shared" si="5"/>
        <v>0</v>
      </c>
      <c r="AC13" s="6">
        <v>0.56999999999999995</v>
      </c>
      <c r="AD13" s="7">
        <f t="shared" si="6"/>
        <v>56.999999999999993</v>
      </c>
      <c r="AE13" s="6">
        <v>0.75</v>
      </c>
      <c r="AF13" s="7">
        <f t="shared" si="7"/>
        <v>75</v>
      </c>
      <c r="AG13" s="6">
        <v>0.25</v>
      </c>
      <c r="AH13" s="7">
        <f t="shared" si="8"/>
        <v>25</v>
      </c>
      <c r="AI13" s="6">
        <v>1</v>
      </c>
      <c r="AJ13" s="7">
        <f t="shared" si="9"/>
        <v>100</v>
      </c>
      <c r="AK13" s="6">
        <v>0</v>
      </c>
      <c r="AL13" s="7">
        <f t="shared" si="10"/>
        <v>0</v>
      </c>
      <c r="AM13" s="6">
        <v>0.6</v>
      </c>
      <c r="AN13" s="7">
        <f t="shared" si="11"/>
        <v>60</v>
      </c>
      <c r="AO13" s="6">
        <v>0.75</v>
      </c>
      <c r="AP13" s="7">
        <f t="shared" si="12"/>
        <v>75</v>
      </c>
      <c r="AQ13" s="6">
        <v>0</v>
      </c>
      <c r="AR13" s="7">
        <f t="shared" si="13"/>
        <v>0</v>
      </c>
      <c r="AS13" s="7">
        <f t="shared" si="14"/>
        <v>44.999999999999993</v>
      </c>
      <c r="AT13" s="6">
        <v>0.17</v>
      </c>
      <c r="AU13" s="6">
        <v>0</v>
      </c>
      <c r="AV13" s="6">
        <v>0.75</v>
      </c>
      <c r="AW13" s="6">
        <v>0.63</v>
      </c>
      <c r="AX13" s="6">
        <v>0</v>
      </c>
      <c r="AY13" s="6">
        <v>1</v>
      </c>
      <c r="AZ13" s="6">
        <v>1</v>
      </c>
      <c r="BA13" s="6">
        <v>1</v>
      </c>
      <c r="BB13" s="7">
        <f t="shared" si="15"/>
        <v>56.875</v>
      </c>
    </row>
    <row r="14" spans="1:54" x14ac:dyDescent="0.25">
      <c r="A14" s="102" t="s">
        <v>34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"/>
      <c r="M14" s="7">
        <f>AVERAGE(M4:M13)</f>
        <v>14.715999999999999</v>
      </c>
      <c r="N14" s="7">
        <f t="shared" ref="N14:BB14" si="16">AVERAGE(N4:N13)</f>
        <v>58.863999999999997</v>
      </c>
      <c r="O14" s="7">
        <f t="shared" si="16"/>
        <v>0.71699999999999997</v>
      </c>
      <c r="P14" s="7">
        <f t="shared" si="16"/>
        <v>0.8</v>
      </c>
      <c r="Q14" s="7">
        <f t="shared" si="16"/>
        <v>0.7</v>
      </c>
      <c r="R14" s="7">
        <f t="shared" si="16"/>
        <v>0.56699999999999995</v>
      </c>
      <c r="S14" s="7">
        <f t="shared" si="16"/>
        <v>0.63400000000000001</v>
      </c>
      <c r="T14" s="7">
        <f t="shared" si="16"/>
        <v>68.36</v>
      </c>
      <c r="U14" s="7">
        <f t="shared" si="16"/>
        <v>0.78</v>
      </c>
      <c r="V14" s="7">
        <f t="shared" si="16"/>
        <v>78</v>
      </c>
      <c r="W14" s="7">
        <f t="shared" si="16"/>
        <v>0.79900000000000004</v>
      </c>
      <c r="X14" s="7">
        <f t="shared" si="16"/>
        <v>79.900000000000006</v>
      </c>
      <c r="Y14" s="7">
        <f t="shared" si="16"/>
        <v>0.65</v>
      </c>
      <c r="Z14" s="7">
        <f t="shared" si="16"/>
        <v>65</v>
      </c>
      <c r="AA14" s="7">
        <f t="shared" si="16"/>
        <v>0.1</v>
      </c>
      <c r="AB14" s="7">
        <f t="shared" si="16"/>
        <v>10</v>
      </c>
      <c r="AC14" s="7">
        <f t="shared" si="16"/>
        <v>0.29999999999999993</v>
      </c>
      <c r="AD14" s="7">
        <f t="shared" si="16"/>
        <v>30</v>
      </c>
      <c r="AE14" s="7">
        <f t="shared" si="16"/>
        <v>0.67500000000000004</v>
      </c>
      <c r="AF14" s="7">
        <f t="shared" si="16"/>
        <v>67.5</v>
      </c>
      <c r="AG14" s="7">
        <f t="shared" si="16"/>
        <v>0.57499999999999996</v>
      </c>
      <c r="AH14" s="7">
        <f t="shared" si="16"/>
        <v>57.5</v>
      </c>
      <c r="AI14" s="7">
        <f t="shared" si="16"/>
        <v>0.6</v>
      </c>
      <c r="AJ14" s="7">
        <f t="shared" si="16"/>
        <v>60</v>
      </c>
      <c r="AK14" s="7">
        <f t="shared" si="16"/>
        <v>0.5</v>
      </c>
      <c r="AL14" s="7">
        <f t="shared" si="16"/>
        <v>50</v>
      </c>
      <c r="AM14" s="7">
        <f t="shared" si="16"/>
        <v>0.57999999999999985</v>
      </c>
      <c r="AN14" s="7">
        <f t="shared" si="16"/>
        <v>58</v>
      </c>
      <c r="AO14" s="7">
        <f t="shared" si="16"/>
        <v>0.75</v>
      </c>
      <c r="AP14" s="7">
        <f t="shared" si="16"/>
        <v>75</v>
      </c>
      <c r="AQ14" s="7">
        <f t="shared" si="16"/>
        <v>0.25</v>
      </c>
      <c r="AR14" s="7">
        <f t="shared" si="16"/>
        <v>25</v>
      </c>
      <c r="AS14" s="7">
        <f t="shared" si="16"/>
        <v>54.658333333333339</v>
      </c>
      <c r="AT14" s="7">
        <f t="shared" si="16"/>
        <v>0.371</v>
      </c>
      <c r="AU14" s="7">
        <f t="shared" si="16"/>
        <v>0.64900000000000002</v>
      </c>
      <c r="AV14" s="7">
        <f t="shared" si="16"/>
        <v>0.70299999999999996</v>
      </c>
      <c r="AW14" s="7">
        <f t="shared" si="16"/>
        <v>0.68799999999999994</v>
      </c>
      <c r="AX14" s="7">
        <f t="shared" si="16"/>
        <v>0.59299999999999997</v>
      </c>
      <c r="AY14" s="7">
        <f t="shared" si="16"/>
        <v>0.59099999999999997</v>
      </c>
      <c r="AZ14" s="7">
        <f t="shared" si="16"/>
        <v>0.47599999999999998</v>
      </c>
      <c r="BA14" s="7">
        <f t="shared" si="16"/>
        <v>0.67</v>
      </c>
      <c r="BB14" s="7">
        <f t="shared" si="16"/>
        <v>59.262500000000003</v>
      </c>
    </row>
  </sheetData>
  <mergeCells count="34">
    <mergeCell ref="B1:B3"/>
    <mergeCell ref="C1:C3"/>
    <mergeCell ref="D1:D3"/>
    <mergeCell ref="E1:E3"/>
    <mergeCell ref="F1:F3"/>
    <mergeCell ref="AT1:BB1"/>
    <mergeCell ref="O2:T2"/>
    <mergeCell ref="U2:V2"/>
    <mergeCell ref="W2:X2"/>
    <mergeCell ref="Y2:Z2"/>
    <mergeCell ref="AA2:AB2"/>
    <mergeCell ref="A14:K14"/>
    <mergeCell ref="AC2:AD2"/>
    <mergeCell ref="AE2:AF2"/>
    <mergeCell ref="AG2:AH2"/>
    <mergeCell ref="AI2:AJ2"/>
    <mergeCell ref="M1:M3"/>
    <mergeCell ref="N1:N3"/>
    <mergeCell ref="O1:T1"/>
    <mergeCell ref="U1:AS1"/>
    <mergeCell ref="G1:G3"/>
    <mergeCell ref="H1:H3"/>
    <mergeCell ref="I1:I3"/>
    <mergeCell ref="J1:J3"/>
    <mergeCell ref="K1:K3"/>
    <mergeCell ref="L1:L3"/>
    <mergeCell ref="A1:A3"/>
    <mergeCell ref="AO2:AP2"/>
    <mergeCell ref="AQ2:AR2"/>
    <mergeCell ref="AT2:BB2"/>
    <mergeCell ref="O3:S3"/>
    <mergeCell ref="AT3:BA3"/>
    <mergeCell ref="AK2:AL2"/>
    <mergeCell ref="AM2:AN2"/>
  </mergeCells>
  <conditionalFormatting sqref="A1:A14">
    <cfRule type="duplicateValues" dxfId="2" priority="1"/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"/>
  <sheetViews>
    <sheetView workbookViewId="0">
      <selection activeCell="E14" sqref="E14"/>
    </sheetView>
  </sheetViews>
  <sheetFormatPr defaultRowHeight="15" x14ac:dyDescent="0.25"/>
  <cols>
    <col min="1" max="1" width="31.85546875" bestFit="1" customWidth="1"/>
    <col min="2" max="2" width="18.7109375" bestFit="1" customWidth="1"/>
    <col min="3" max="3" width="14.7109375" bestFit="1" customWidth="1"/>
    <col min="4" max="4" width="36.5703125" bestFit="1" customWidth="1"/>
    <col min="5" max="5" width="18.140625" bestFit="1" customWidth="1"/>
    <col min="6" max="6" width="32.42578125" bestFit="1" customWidth="1"/>
    <col min="7" max="7" width="10.85546875" bestFit="1" customWidth="1"/>
    <col min="8" max="8" width="18.42578125" bestFit="1" customWidth="1"/>
    <col min="9" max="9" width="16.28515625" bestFit="1" customWidth="1"/>
    <col min="10" max="11" width="14.85546875" bestFit="1" customWidth="1"/>
    <col min="12" max="12" width="16.7109375" bestFit="1" customWidth="1"/>
    <col min="13" max="14" width="12.85546875" customWidth="1"/>
    <col min="15" max="19" width="5" customWidth="1"/>
    <col min="20" max="20" width="14.42578125" customWidth="1"/>
    <col min="21" max="30" width="5" customWidth="1"/>
    <col min="31" max="31" width="13.28515625" customWidth="1"/>
    <col min="32" max="41" width="5" customWidth="1"/>
    <col min="42" max="42" width="15.5703125" customWidth="1"/>
  </cols>
  <sheetData>
    <row r="1" spans="1:42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9</v>
      </c>
      <c r="K1" s="97" t="s">
        <v>10</v>
      </c>
      <c r="L1" s="97" t="s">
        <v>11</v>
      </c>
      <c r="M1" s="97" t="s">
        <v>12</v>
      </c>
      <c r="N1" s="97" t="s">
        <v>13</v>
      </c>
      <c r="O1" s="97" t="s">
        <v>101</v>
      </c>
      <c r="P1" s="97"/>
      <c r="Q1" s="97"/>
      <c r="R1" s="97"/>
      <c r="S1" s="97"/>
      <c r="T1" s="97"/>
      <c r="U1" s="97" t="s">
        <v>186</v>
      </c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 t="s">
        <v>187</v>
      </c>
      <c r="AG1" s="97"/>
      <c r="AH1" s="97"/>
      <c r="AI1" s="97"/>
      <c r="AJ1" s="97"/>
      <c r="AK1" s="97"/>
      <c r="AL1" s="97"/>
      <c r="AM1" s="97"/>
      <c r="AN1" s="97"/>
      <c r="AO1" s="97"/>
      <c r="AP1" s="97"/>
    </row>
    <row r="2" spans="1:42" ht="38.25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 t="s">
        <v>22</v>
      </c>
      <c r="P2" s="97"/>
      <c r="Q2" s="97"/>
      <c r="R2" s="97"/>
      <c r="S2" s="97"/>
      <c r="T2" s="2" t="s">
        <v>23</v>
      </c>
      <c r="U2" s="97" t="s">
        <v>22</v>
      </c>
      <c r="V2" s="97"/>
      <c r="W2" s="97"/>
      <c r="X2" s="97"/>
      <c r="Y2" s="97"/>
      <c r="Z2" s="97"/>
      <c r="AA2" s="97"/>
      <c r="AB2" s="97"/>
      <c r="AC2" s="97"/>
      <c r="AD2" s="97"/>
      <c r="AE2" s="2" t="s">
        <v>23</v>
      </c>
      <c r="AF2" s="97" t="s">
        <v>22</v>
      </c>
      <c r="AG2" s="97"/>
      <c r="AH2" s="97"/>
      <c r="AI2" s="97"/>
      <c r="AJ2" s="97"/>
      <c r="AK2" s="97"/>
      <c r="AL2" s="97"/>
      <c r="AM2" s="97"/>
      <c r="AN2" s="97"/>
      <c r="AO2" s="97"/>
      <c r="AP2" s="2" t="s">
        <v>23</v>
      </c>
    </row>
    <row r="3" spans="1:42" x14ac:dyDescent="0.25">
      <c r="A3" s="4" t="s">
        <v>188</v>
      </c>
      <c r="B3" s="4" t="s">
        <v>25</v>
      </c>
      <c r="C3" s="29" t="s">
        <v>26</v>
      </c>
      <c r="D3" s="29" t="s">
        <v>47</v>
      </c>
      <c r="E3" s="29" t="s">
        <v>189</v>
      </c>
      <c r="F3" s="29" t="s">
        <v>29</v>
      </c>
      <c r="G3" s="29" t="s">
        <v>190</v>
      </c>
      <c r="H3" s="29" t="s">
        <v>62</v>
      </c>
      <c r="I3" s="29" t="s">
        <v>32</v>
      </c>
      <c r="J3" s="30">
        <v>45180.685231481482</v>
      </c>
      <c r="K3" s="30">
        <v>45181.007696759261</v>
      </c>
      <c r="L3" s="29" t="s">
        <v>191</v>
      </c>
      <c r="M3" s="31">
        <v>14.52</v>
      </c>
      <c r="N3" s="32">
        <f t="shared" ref="N3:N4" si="0">M3/25*100</f>
        <v>58.08</v>
      </c>
      <c r="O3" s="31">
        <v>0.5</v>
      </c>
      <c r="P3" s="31">
        <v>0.4</v>
      </c>
      <c r="Q3" s="31">
        <v>0.54</v>
      </c>
      <c r="R3" s="31">
        <v>0.45</v>
      </c>
      <c r="S3" s="31">
        <v>0.43</v>
      </c>
      <c r="T3" s="32">
        <f t="shared" ref="T3:T4" si="1">AVERAGE(O3:S3)*100</f>
        <v>46.4</v>
      </c>
      <c r="U3" s="31">
        <v>0.5</v>
      </c>
      <c r="V3" s="31">
        <v>0</v>
      </c>
      <c r="W3" s="31">
        <v>0.68</v>
      </c>
      <c r="X3" s="31">
        <v>0.33</v>
      </c>
      <c r="Y3" s="31">
        <v>1</v>
      </c>
      <c r="Z3" s="31">
        <v>0.33</v>
      </c>
      <c r="AA3" s="31">
        <v>0.6</v>
      </c>
      <c r="AB3" s="31">
        <v>0.64</v>
      </c>
      <c r="AC3" s="31">
        <v>0.75</v>
      </c>
      <c r="AD3" s="31">
        <v>1</v>
      </c>
      <c r="AE3" s="32">
        <f t="shared" ref="AE3:AE4" si="2">AVERAGE(U3:AD3)*100</f>
        <v>58.3</v>
      </c>
      <c r="AF3" s="31">
        <v>0.4</v>
      </c>
      <c r="AG3" s="31">
        <v>0.25</v>
      </c>
      <c r="AH3" s="31">
        <v>0.87</v>
      </c>
      <c r="AI3" s="31">
        <v>0.4</v>
      </c>
      <c r="AJ3" s="31">
        <v>0.73</v>
      </c>
      <c r="AK3" s="31">
        <v>0.64</v>
      </c>
      <c r="AL3" s="31">
        <v>0.8</v>
      </c>
      <c r="AM3" s="31">
        <v>1</v>
      </c>
      <c r="AN3" s="31">
        <v>0.5</v>
      </c>
      <c r="AO3" s="31">
        <v>0.79</v>
      </c>
      <c r="AP3" s="32">
        <f t="shared" ref="AP3:AP4" si="3">AVERAGE(AF3:AO3)*100</f>
        <v>63.800000000000004</v>
      </c>
    </row>
    <row r="4" spans="1:42" x14ac:dyDescent="0.25">
      <c r="A4" s="37" t="s">
        <v>192</v>
      </c>
      <c r="B4" s="37" t="s">
        <v>25</v>
      </c>
      <c r="C4" s="29" t="s">
        <v>26</v>
      </c>
      <c r="D4" s="38" t="s">
        <v>38</v>
      </c>
      <c r="E4" s="29" t="s">
        <v>189</v>
      </c>
      <c r="F4" s="29"/>
      <c r="G4" s="29"/>
      <c r="H4" s="29"/>
      <c r="I4" s="29" t="s">
        <v>32</v>
      </c>
      <c r="J4" s="39" t="s">
        <v>193</v>
      </c>
      <c r="K4" s="39" t="s">
        <v>194</v>
      </c>
      <c r="L4" s="39" t="s">
        <v>195</v>
      </c>
      <c r="M4" s="16">
        <v>16.41</v>
      </c>
      <c r="N4" s="32">
        <f t="shared" si="0"/>
        <v>65.64</v>
      </c>
      <c r="O4" s="16">
        <v>1</v>
      </c>
      <c r="P4" s="16">
        <v>0.79</v>
      </c>
      <c r="Q4" s="16">
        <v>0.46</v>
      </c>
      <c r="R4" s="16">
        <v>0.6</v>
      </c>
      <c r="S4" s="16">
        <v>0.75</v>
      </c>
      <c r="T4" s="32">
        <f t="shared" si="1"/>
        <v>72</v>
      </c>
      <c r="U4" s="16">
        <v>0.33</v>
      </c>
      <c r="V4" s="16">
        <v>0.43</v>
      </c>
      <c r="W4" s="16">
        <v>0.67</v>
      </c>
      <c r="X4" s="16">
        <v>1</v>
      </c>
      <c r="Y4" s="16">
        <v>1</v>
      </c>
      <c r="Z4" s="16">
        <v>0.5</v>
      </c>
      <c r="AA4" s="16">
        <v>0.67</v>
      </c>
      <c r="AB4" s="16">
        <v>1</v>
      </c>
      <c r="AC4" s="16">
        <v>1</v>
      </c>
      <c r="AD4" s="16">
        <v>0.73</v>
      </c>
      <c r="AE4" s="32">
        <f t="shared" si="2"/>
        <v>73.3</v>
      </c>
      <c r="AF4" s="16">
        <v>0.4</v>
      </c>
      <c r="AG4" s="16">
        <v>0.47</v>
      </c>
      <c r="AH4" s="16">
        <v>0.6</v>
      </c>
      <c r="AI4" s="16">
        <v>0.53</v>
      </c>
      <c r="AJ4" s="16">
        <v>0.43</v>
      </c>
      <c r="AK4" s="16">
        <v>0.87</v>
      </c>
      <c r="AL4" s="16">
        <v>0.2</v>
      </c>
      <c r="AM4" s="16">
        <v>0.86</v>
      </c>
      <c r="AN4" s="16">
        <v>0.64</v>
      </c>
      <c r="AO4" s="16">
        <v>0.5</v>
      </c>
      <c r="AP4" s="32">
        <f t="shared" si="3"/>
        <v>55.000000000000007</v>
      </c>
    </row>
    <row r="5" spans="1:42" x14ac:dyDescent="0.25">
      <c r="A5" s="102" t="s">
        <v>34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"/>
      <c r="M5" s="7">
        <f>AVERAGE(M3:M4)</f>
        <v>15.465</v>
      </c>
      <c r="N5" s="7">
        <f t="shared" ref="N5:AP5" si="4">AVERAGE(N3:N4)</f>
        <v>61.86</v>
      </c>
      <c r="O5" s="7">
        <f t="shared" si="4"/>
        <v>0.75</v>
      </c>
      <c r="P5" s="7">
        <f t="shared" si="4"/>
        <v>0.59499999999999997</v>
      </c>
      <c r="Q5" s="7">
        <f t="shared" si="4"/>
        <v>0.5</v>
      </c>
      <c r="R5" s="7">
        <f t="shared" si="4"/>
        <v>0.52500000000000002</v>
      </c>
      <c r="S5" s="7">
        <f t="shared" si="4"/>
        <v>0.59</v>
      </c>
      <c r="T5" s="7">
        <f t="shared" si="4"/>
        <v>59.2</v>
      </c>
      <c r="U5" s="7">
        <f t="shared" si="4"/>
        <v>0.41500000000000004</v>
      </c>
      <c r="V5" s="7">
        <f t="shared" si="4"/>
        <v>0.215</v>
      </c>
      <c r="W5" s="7">
        <f t="shared" si="4"/>
        <v>0.67500000000000004</v>
      </c>
      <c r="X5" s="7">
        <f t="shared" si="4"/>
        <v>0.66500000000000004</v>
      </c>
      <c r="Y5" s="7">
        <f t="shared" si="4"/>
        <v>1</v>
      </c>
      <c r="Z5" s="7">
        <f t="shared" si="4"/>
        <v>0.41500000000000004</v>
      </c>
      <c r="AA5" s="7">
        <f t="shared" si="4"/>
        <v>0.63500000000000001</v>
      </c>
      <c r="AB5" s="7">
        <f t="shared" si="4"/>
        <v>0.82000000000000006</v>
      </c>
      <c r="AC5" s="7">
        <f t="shared" si="4"/>
        <v>0.875</v>
      </c>
      <c r="AD5" s="7">
        <f t="shared" si="4"/>
        <v>0.86499999999999999</v>
      </c>
      <c r="AE5" s="7">
        <f t="shared" si="4"/>
        <v>65.8</v>
      </c>
      <c r="AF5" s="7">
        <f t="shared" si="4"/>
        <v>0.4</v>
      </c>
      <c r="AG5" s="7">
        <f t="shared" si="4"/>
        <v>0.36</v>
      </c>
      <c r="AH5" s="7">
        <f t="shared" si="4"/>
        <v>0.73499999999999999</v>
      </c>
      <c r="AI5" s="7">
        <f t="shared" si="4"/>
        <v>0.46500000000000002</v>
      </c>
      <c r="AJ5" s="7">
        <f t="shared" si="4"/>
        <v>0.57999999999999996</v>
      </c>
      <c r="AK5" s="7">
        <f t="shared" si="4"/>
        <v>0.755</v>
      </c>
      <c r="AL5" s="7">
        <f t="shared" si="4"/>
        <v>0.5</v>
      </c>
      <c r="AM5" s="7">
        <f t="shared" si="4"/>
        <v>0.92999999999999994</v>
      </c>
      <c r="AN5" s="7">
        <f t="shared" si="4"/>
        <v>0.57000000000000006</v>
      </c>
      <c r="AO5" s="7">
        <f t="shared" si="4"/>
        <v>0.64500000000000002</v>
      </c>
      <c r="AP5" s="7">
        <f t="shared" si="4"/>
        <v>59.400000000000006</v>
      </c>
    </row>
  </sheetData>
  <mergeCells count="21">
    <mergeCell ref="AF1:AP1"/>
    <mergeCell ref="O2:S2"/>
    <mergeCell ref="U2:AD2"/>
    <mergeCell ref="AF2:AO2"/>
    <mergeCell ref="G1:G2"/>
    <mergeCell ref="H1:H2"/>
    <mergeCell ref="I1:I2"/>
    <mergeCell ref="J1:J2"/>
    <mergeCell ref="K1:K2"/>
    <mergeCell ref="L1:L2"/>
    <mergeCell ref="A5:K5"/>
    <mergeCell ref="M1:M2"/>
    <mergeCell ref="N1:N2"/>
    <mergeCell ref="O1:T1"/>
    <mergeCell ref="U1:AE1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"/>
  <sheetViews>
    <sheetView topLeftCell="R1" workbookViewId="0">
      <selection activeCell="AP19" sqref="AP19"/>
    </sheetView>
  </sheetViews>
  <sheetFormatPr defaultRowHeight="15" x14ac:dyDescent="0.25"/>
  <cols>
    <col min="1" max="1" width="36.5703125" bestFit="1" customWidth="1"/>
    <col min="2" max="2" width="18.7109375" customWidth="1"/>
    <col min="3" max="3" width="14.7109375" customWidth="1"/>
    <col min="4" max="4" width="36.5703125" customWidth="1"/>
    <col min="5" max="5" width="15.5703125" customWidth="1"/>
    <col min="6" max="6" width="32.42578125" customWidth="1"/>
    <col min="7" max="7" width="10.85546875" customWidth="1"/>
    <col min="8" max="8" width="18.42578125" customWidth="1"/>
    <col min="9" max="9" width="16.28515625" customWidth="1"/>
    <col min="10" max="11" width="14.85546875" customWidth="1"/>
    <col min="12" max="12" width="16.7109375" customWidth="1"/>
    <col min="13" max="13" width="17.42578125" bestFit="1" customWidth="1"/>
    <col min="14" max="14" width="16.42578125" bestFit="1" customWidth="1"/>
    <col min="15" max="19" width="5" customWidth="1"/>
    <col min="20" max="20" width="16.140625" customWidth="1"/>
    <col min="21" max="25" width="6" customWidth="1"/>
    <col min="26" max="26" width="18.28515625" customWidth="1"/>
    <col min="27" max="31" width="5.28515625" customWidth="1"/>
    <col min="32" max="32" width="11.7109375" customWidth="1"/>
    <col min="33" max="37" width="5" customWidth="1"/>
    <col min="38" max="38" width="15.42578125" customWidth="1"/>
    <col min="39" max="43" width="6.140625" customWidth="1"/>
    <col min="44" max="44" width="12.5703125" customWidth="1"/>
  </cols>
  <sheetData>
    <row r="1" spans="1:44" x14ac:dyDescent="0.25">
      <c r="A1" s="97">
        <f ca="1">+AG117+A1:K113+A1:L113+A+A1:AR113</f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9</v>
      </c>
      <c r="K1" s="97" t="s">
        <v>10</v>
      </c>
      <c r="L1" s="97" t="s">
        <v>11</v>
      </c>
      <c r="M1" s="97" t="s">
        <v>12</v>
      </c>
      <c r="N1" s="97" t="s">
        <v>13</v>
      </c>
      <c r="O1" s="97" t="s">
        <v>101</v>
      </c>
      <c r="P1" s="97"/>
      <c r="Q1" s="97"/>
      <c r="R1" s="97"/>
      <c r="S1" s="97"/>
      <c r="T1" s="97"/>
      <c r="U1" s="97" t="s">
        <v>157</v>
      </c>
      <c r="V1" s="97"/>
      <c r="W1" s="97"/>
      <c r="X1" s="97"/>
      <c r="Y1" s="97"/>
      <c r="Z1" s="97"/>
      <c r="AA1" s="97" t="s">
        <v>158</v>
      </c>
      <c r="AB1" s="97"/>
      <c r="AC1" s="97"/>
      <c r="AD1" s="97"/>
      <c r="AE1" s="97"/>
      <c r="AF1" s="97"/>
      <c r="AG1" s="97" t="s">
        <v>159</v>
      </c>
      <c r="AH1" s="97"/>
      <c r="AI1" s="97"/>
      <c r="AJ1" s="97"/>
      <c r="AK1" s="97"/>
      <c r="AL1" s="97"/>
      <c r="AM1" s="97" t="s">
        <v>160</v>
      </c>
      <c r="AN1" s="97"/>
      <c r="AO1" s="97"/>
      <c r="AP1" s="97"/>
      <c r="AQ1" s="97"/>
      <c r="AR1" s="97"/>
    </row>
    <row r="2" spans="1:44" ht="5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 t="s">
        <v>22</v>
      </c>
      <c r="P2" s="97"/>
      <c r="Q2" s="97"/>
      <c r="R2" s="97"/>
      <c r="S2" s="97"/>
      <c r="T2" s="2" t="s">
        <v>23</v>
      </c>
      <c r="U2" s="97" t="s">
        <v>22</v>
      </c>
      <c r="V2" s="97"/>
      <c r="W2" s="97"/>
      <c r="X2" s="97"/>
      <c r="Y2" s="97"/>
      <c r="Z2" s="2" t="s">
        <v>23</v>
      </c>
      <c r="AA2" s="97" t="s">
        <v>22</v>
      </c>
      <c r="AB2" s="97"/>
      <c r="AC2" s="97"/>
      <c r="AD2" s="97"/>
      <c r="AE2" s="97"/>
      <c r="AF2" s="2" t="s">
        <v>23</v>
      </c>
      <c r="AG2" s="97" t="s">
        <v>22</v>
      </c>
      <c r="AH2" s="97"/>
      <c r="AI2" s="97"/>
      <c r="AJ2" s="97"/>
      <c r="AK2" s="97"/>
      <c r="AL2" s="2" t="s">
        <v>23</v>
      </c>
      <c r="AM2" s="97" t="s">
        <v>22</v>
      </c>
      <c r="AN2" s="97"/>
      <c r="AO2" s="97"/>
      <c r="AP2" s="97"/>
      <c r="AQ2" s="97"/>
      <c r="AR2" s="2" t="s">
        <v>23</v>
      </c>
    </row>
    <row r="3" spans="1:44" x14ac:dyDescent="0.25">
      <c r="A3" s="29" t="s">
        <v>161</v>
      </c>
      <c r="B3" s="29" t="s">
        <v>25</v>
      </c>
      <c r="C3" s="29" t="s">
        <v>26</v>
      </c>
      <c r="D3" s="29" t="s">
        <v>162</v>
      </c>
      <c r="E3" s="29" t="s">
        <v>163</v>
      </c>
      <c r="F3" s="29" t="s">
        <v>164</v>
      </c>
      <c r="G3" s="29" t="s">
        <v>165</v>
      </c>
      <c r="H3" s="29" t="s">
        <v>166</v>
      </c>
      <c r="I3" s="29" t="s">
        <v>32</v>
      </c>
      <c r="J3" s="30" t="s">
        <v>167</v>
      </c>
      <c r="K3" s="30" t="s">
        <v>168</v>
      </c>
      <c r="L3" s="30" t="s">
        <v>60</v>
      </c>
      <c r="M3" s="16">
        <v>15.12</v>
      </c>
      <c r="N3" s="32">
        <f t="shared" ref="N3:N9" si="0">M3/25*100</f>
        <v>60.480000000000004</v>
      </c>
      <c r="O3" s="16">
        <v>0.75</v>
      </c>
      <c r="P3" s="16">
        <v>1</v>
      </c>
      <c r="Q3" s="16">
        <v>0</v>
      </c>
      <c r="R3" s="16">
        <v>0.5</v>
      </c>
      <c r="S3" s="16">
        <v>0</v>
      </c>
      <c r="T3" s="32">
        <f t="shared" ref="T3:T9" si="1">AVERAGE(O3:S3)*100</f>
        <v>45</v>
      </c>
      <c r="U3" s="16">
        <v>0.67</v>
      </c>
      <c r="V3" s="16">
        <v>1</v>
      </c>
      <c r="W3" s="16">
        <v>1</v>
      </c>
      <c r="X3" s="16">
        <v>1</v>
      </c>
      <c r="Y3" s="16">
        <v>0.33</v>
      </c>
      <c r="Z3" s="32">
        <f t="shared" ref="Z3:Z9" si="2">AVERAGE(U3:Y3)*100</f>
        <v>80</v>
      </c>
      <c r="AA3" s="16">
        <v>0.47</v>
      </c>
      <c r="AB3" s="16">
        <v>1</v>
      </c>
      <c r="AC3" s="16">
        <v>1</v>
      </c>
      <c r="AD3" s="16">
        <v>0.6</v>
      </c>
      <c r="AE3" s="16">
        <v>0.5</v>
      </c>
      <c r="AF3" s="32">
        <f t="shared" ref="AF3:AF9" si="3">AVERAGE(AA3:AE3)*100</f>
        <v>71.399999999999991</v>
      </c>
      <c r="AG3" s="16">
        <v>0.4</v>
      </c>
      <c r="AH3" s="16">
        <v>1</v>
      </c>
      <c r="AI3" s="16">
        <v>0</v>
      </c>
      <c r="AJ3" s="16">
        <v>0.2</v>
      </c>
      <c r="AK3" s="16">
        <v>0</v>
      </c>
      <c r="AL3" s="32">
        <f t="shared" ref="AL3:AL9" si="4">AVERAGE(AG3:AK3)*100</f>
        <v>31.999999999999996</v>
      </c>
      <c r="AM3" s="16">
        <v>0.33</v>
      </c>
      <c r="AN3" s="16">
        <v>1</v>
      </c>
      <c r="AO3" s="16">
        <v>0.87</v>
      </c>
      <c r="AP3" s="16">
        <v>1</v>
      </c>
      <c r="AQ3" s="16">
        <v>0.5</v>
      </c>
      <c r="AR3" s="32">
        <f t="shared" ref="AR3:AR9" si="5">AVERAGE(AM3:AQ3)*100</f>
        <v>74</v>
      </c>
    </row>
    <row r="4" spans="1:44" x14ac:dyDescent="0.25">
      <c r="A4" s="29" t="s">
        <v>169</v>
      </c>
      <c r="B4" s="29" t="s">
        <v>25</v>
      </c>
      <c r="C4" s="29" t="s">
        <v>26</v>
      </c>
      <c r="D4" s="29" t="s">
        <v>65</v>
      </c>
      <c r="E4" s="29" t="s">
        <v>163</v>
      </c>
      <c r="F4" s="29" t="s">
        <v>58</v>
      </c>
      <c r="G4" s="29" t="s">
        <v>30</v>
      </c>
      <c r="H4" s="29" t="s">
        <v>170</v>
      </c>
      <c r="I4" s="29" t="s">
        <v>32</v>
      </c>
      <c r="J4" s="30">
        <v>45180.574386574073</v>
      </c>
      <c r="K4" s="30">
        <v>45180.653425925928</v>
      </c>
      <c r="L4" s="29" t="s">
        <v>171</v>
      </c>
      <c r="M4" s="31">
        <v>19.670000000000002</v>
      </c>
      <c r="N4" s="32">
        <f t="shared" si="0"/>
        <v>78.680000000000007</v>
      </c>
      <c r="O4" s="31">
        <v>1</v>
      </c>
      <c r="P4" s="31">
        <v>1</v>
      </c>
      <c r="Q4" s="31">
        <v>1</v>
      </c>
      <c r="R4" s="31">
        <v>1</v>
      </c>
      <c r="S4" s="31">
        <v>1</v>
      </c>
      <c r="T4" s="32">
        <f t="shared" si="1"/>
        <v>100</v>
      </c>
      <c r="U4" s="31">
        <v>1</v>
      </c>
      <c r="V4" s="31">
        <v>0.33</v>
      </c>
      <c r="W4" s="31">
        <v>0.33</v>
      </c>
      <c r="X4" s="31">
        <v>0</v>
      </c>
      <c r="Y4" s="31">
        <v>1</v>
      </c>
      <c r="Z4" s="32">
        <f t="shared" si="2"/>
        <v>53.2</v>
      </c>
      <c r="AA4" s="31">
        <v>1</v>
      </c>
      <c r="AB4" s="31">
        <v>1</v>
      </c>
      <c r="AC4" s="31">
        <v>1</v>
      </c>
      <c r="AD4" s="31">
        <v>1</v>
      </c>
      <c r="AE4" s="31">
        <v>0.6</v>
      </c>
      <c r="AF4" s="32">
        <f t="shared" si="3"/>
        <v>92</v>
      </c>
      <c r="AG4" s="31">
        <v>0</v>
      </c>
      <c r="AH4" s="31">
        <v>1</v>
      </c>
      <c r="AI4" s="31">
        <v>0.8</v>
      </c>
      <c r="AJ4" s="31">
        <v>1</v>
      </c>
      <c r="AK4" s="31">
        <v>1</v>
      </c>
      <c r="AL4" s="32">
        <f t="shared" si="4"/>
        <v>76</v>
      </c>
      <c r="AM4" s="31">
        <v>0.93</v>
      </c>
      <c r="AN4" s="31">
        <v>1</v>
      </c>
      <c r="AO4" s="31">
        <v>0.67</v>
      </c>
      <c r="AP4" s="31">
        <v>0</v>
      </c>
      <c r="AQ4" s="31">
        <v>1</v>
      </c>
      <c r="AR4" s="32">
        <f t="shared" si="5"/>
        <v>72</v>
      </c>
    </row>
    <row r="5" spans="1:44" x14ac:dyDescent="0.25">
      <c r="A5" s="29" t="s">
        <v>172</v>
      </c>
      <c r="B5" s="29" t="s">
        <v>25</v>
      </c>
      <c r="C5" s="29" t="s">
        <v>26</v>
      </c>
      <c r="D5" s="29" t="s">
        <v>69</v>
      </c>
      <c r="E5" s="29" t="s">
        <v>163</v>
      </c>
      <c r="F5" s="29" t="s">
        <v>48</v>
      </c>
      <c r="G5" s="29" t="s">
        <v>141</v>
      </c>
      <c r="H5" s="29" t="s">
        <v>141</v>
      </c>
      <c r="I5" s="29" t="s">
        <v>32</v>
      </c>
      <c r="J5" s="30">
        <v>45177.740532407406</v>
      </c>
      <c r="K5" s="30">
        <v>45177.799942129626</v>
      </c>
      <c r="L5" s="29" t="s">
        <v>121</v>
      </c>
      <c r="M5" s="31">
        <v>18.18</v>
      </c>
      <c r="N5" s="32">
        <f t="shared" si="0"/>
        <v>72.72</v>
      </c>
      <c r="O5" s="31">
        <v>0</v>
      </c>
      <c r="P5" s="31">
        <v>0.8</v>
      </c>
      <c r="Q5" s="31">
        <v>1</v>
      </c>
      <c r="R5" s="31">
        <v>1</v>
      </c>
      <c r="S5" s="31">
        <v>0.5</v>
      </c>
      <c r="T5" s="32">
        <f t="shared" si="1"/>
        <v>65.999999999999986</v>
      </c>
      <c r="U5" s="31">
        <v>1</v>
      </c>
      <c r="V5" s="31">
        <v>0.33</v>
      </c>
      <c r="W5" s="31">
        <v>1</v>
      </c>
      <c r="X5" s="31">
        <v>1</v>
      </c>
      <c r="Y5" s="31">
        <v>0.67</v>
      </c>
      <c r="Z5" s="32">
        <f t="shared" si="2"/>
        <v>80</v>
      </c>
      <c r="AA5" s="31">
        <v>0.8</v>
      </c>
      <c r="AB5" s="31">
        <v>1</v>
      </c>
      <c r="AC5" s="31">
        <v>0.5</v>
      </c>
      <c r="AD5" s="31">
        <v>1</v>
      </c>
      <c r="AE5" s="31">
        <v>0.8</v>
      </c>
      <c r="AF5" s="32">
        <f t="shared" si="3"/>
        <v>82</v>
      </c>
      <c r="AG5" s="31">
        <v>1</v>
      </c>
      <c r="AH5" s="31">
        <v>0</v>
      </c>
      <c r="AI5" s="31">
        <v>0.75</v>
      </c>
      <c r="AJ5" s="31">
        <v>1</v>
      </c>
      <c r="AK5" s="31">
        <v>0</v>
      </c>
      <c r="AL5" s="32">
        <f t="shared" si="4"/>
        <v>55.000000000000007</v>
      </c>
      <c r="AM5" s="31">
        <v>1</v>
      </c>
      <c r="AN5" s="31">
        <v>1</v>
      </c>
      <c r="AO5" s="31">
        <v>0.5</v>
      </c>
      <c r="AP5" s="31">
        <v>0.87</v>
      </c>
      <c r="AQ5" s="31">
        <v>0.67</v>
      </c>
      <c r="AR5" s="32">
        <f t="shared" si="5"/>
        <v>80.800000000000011</v>
      </c>
    </row>
    <row r="6" spans="1:44" x14ac:dyDescent="0.25">
      <c r="A6" s="29" t="s">
        <v>173</v>
      </c>
      <c r="B6" s="29" t="s">
        <v>25</v>
      </c>
      <c r="C6" s="29" t="s">
        <v>116</v>
      </c>
      <c r="D6" s="29" t="s">
        <v>174</v>
      </c>
      <c r="E6" s="29" t="s">
        <v>163</v>
      </c>
      <c r="F6" s="29" t="s">
        <v>48</v>
      </c>
      <c r="G6" s="29" t="s">
        <v>175</v>
      </c>
      <c r="H6" s="29" t="s">
        <v>175</v>
      </c>
      <c r="I6" s="29" t="s">
        <v>32</v>
      </c>
      <c r="J6" s="30">
        <v>45180.400949074072</v>
      </c>
      <c r="K6" s="30">
        <v>45180.503067129626</v>
      </c>
      <c r="L6" s="29" t="s">
        <v>176</v>
      </c>
      <c r="M6" s="31">
        <v>21.6</v>
      </c>
      <c r="N6" s="32">
        <f t="shared" si="0"/>
        <v>86.4</v>
      </c>
      <c r="O6" s="31">
        <v>0.2</v>
      </c>
      <c r="P6" s="31">
        <v>1</v>
      </c>
      <c r="Q6" s="31">
        <v>1</v>
      </c>
      <c r="R6" s="31">
        <v>1</v>
      </c>
      <c r="S6" s="31">
        <v>1</v>
      </c>
      <c r="T6" s="32">
        <f t="shared" si="1"/>
        <v>84.000000000000014</v>
      </c>
      <c r="U6" s="31">
        <v>0.33</v>
      </c>
      <c r="V6" s="31">
        <v>1</v>
      </c>
      <c r="W6" s="31">
        <v>1</v>
      </c>
      <c r="X6" s="31">
        <v>1</v>
      </c>
      <c r="Y6" s="31">
        <v>1</v>
      </c>
      <c r="Z6" s="32">
        <f t="shared" si="2"/>
        <v>86.6</v>
      </c>
      <c r="AA6" s="31">
        <v>0.73</v>
      </c>
      <c r="AB6" s="31">
        <v>1</v>
      </c>
      <c r="AC6" s="31">
        <v>0.6</v>
      </c>
      <c r="AD6" s="31">
        <v>1</v>
      </c>
      <c r="AE6" s="31">
        <v>1</v>
      </c>
      <c r="AF6" s="32">
        <f t="shared" si="3"/>
        <v>86.6</v>
      </c>
      <c r="AG6" s="31">
        <v>0.8</v>
      </c>
      <c r="AH6" s="31">
        <v>1</v>
      </c>
      <c r="AI6" s="31">
        <v>1</v>
      </c>
      <c r="AJ6" s="31">
        <v>0</v>
      </c>
      <c r="AK6" s="31">
        <v>1</v>
      </c>
      <c r="AL6" s="32">
        <f t="shared" si="4"/>
        <v>76</v>
      </c>
      <c r="AM6" s="31">
        <v>1</v>
      </c>
      <c r="AN6" s="31">
        <v>1</v>
      </c>
      <c r="AO6" s="31">
        <v>1</v>
      </c>
      <c r="AP6" s="31">
        <v>1</v>
      </c>
      <c r="AQ6" s="31">
        <v>0.93</v>
      </c>
      <c r="AR6" s="32">
        <f t="shared" si="5"/>
        <v>98.6</v>
      </c>
    </row>
    <row r="7" spans="1:44" x14ac:dyDescent="0.25">
      <c r="A7" s="29" t="s">
        <v>177</v>
      </c>
      <c r="B7" s="29" t="s">
        <v>25</v>
      </c>
      <c r="C7" s="29" t="s">
        <v>26</v>
      </c>
      <c r="D7" s="29" t="s">
        <v>57</v>
      </c>
      <c r="E7" s="29" t="s">
        <v>163</v>
      </c>
      <c r="F7" s="33"/>
      <c r="G7" s="33"/>
      <c r="H7" s="29" t="s">
        <v>170</v>
      </c>
      <c r="I7" s="29" t="s">
        <v>32</v>
      </c>
      <c r="J7" s="30">
        <v>45184.15902777778</v>
      </c>
      <c r="K7" s="30">
        <v>45184.988715277781</v>
      </c>
      <c r="L7" s="29" t="s">
        <v>178</v>
      </c>
      <c r="M7" s="31">
        <v>14.73</v>
      </c>
      <c r="N7" s="32">
        <f t="shared" si="0"/>
        <v>58.920000000000009</v>
      </c>
      <c r="O7" s="31">
        <v>0</v>
      </c>
      <c r="P7" s="31">
        <v>1</v>
      </c>
      <c r="Q7" s="31">
        <v>1</v>
      </c>
      <c r="R7" s="31">
        <v>0.5</v>
      </c>
      <c r="S7" s="31">
        <v>0</v>
      </c>
      <c r="T7" s="32">
        <f t="shared" si="1"/>
        <v>50</v>
      </c>
      <c r="U7" s="31">
        <v>1</v>
      </c>
      <c r="V7" s="31">
        <v>0.67</v>
      </c>
      <c r="W7" s="31">
        <v>0.33</v>
      </c>
      <c r="X7" s="31">
        <v>0</v>
      </c>
      <c r="Y7" s="31">
        <v>0.4</v>
      </c>
      <c r="Z7" s="32">
        <f t="shared" si="2"/>
        <v>48</v>
      </c>
      <c r="AA7" s="31">
        <v>0.53</v>
      </c>
      <c r="AB7" s="31">
        <v>1</v>
      </c>
      <c r="AC7" s="31">
        <v>0.8</v>
      </c>
      <c r="AD7" s="31">
        <v>1</v>
      </c>
      <c r="AE7" s="31">
        <v>0.5</v>
      </c>
      <c r="AF7" s="32">
        <f t="shared" si="3"/>
        <v>76.599999999999994</v>
      </c>
      <c r="AG7" s="31">
        <v>1</v>
      </c>
      <c r="AH7" s="31">
        <v>0</v>
      </c>
      <c r="AI7" s="31">
        <v>1</v>
      </c>
      <c r="AJ7" s="31">
        <v>0.5</v>
      </c>
      <c r="AK7" s="31">
        <v>1</v>
      </c>
      <c r="AL7" s="32">
        <f t="shared" si="4"/>
        <v>70</v>
      </c>
      <c r="AM7" s="31">
        <v>0.33</v>
      </c>
      <c r="AN7" s="31">
        <v>0</v>
      </c>
      <c r="AO7" s="31">
        <v>0.67</v>
      </c>
      <c r="AP7" s="31">
        <v>1</v>
      </c>
      <c r="AQ7" s="31">
        <v>0.5</v>
      </c>
      <c r="AR7" s="32">
        <f t="shared" si="5"/>
        <v>50</v>
      </c>
    </row>
    <row r="8" spans="1:44" x14ac:dyDescent="0.25">
      <c r="A8" s="29" t="s">
        <v>179</v>
      </c>
      <c r="B8" s="29" t="s">
        <v>25</v>
      </c>
      <c r="C8" s="29" t="s">
        <v>26</v>
      </c>
      <c r="D8" s="29" t="s">
        <v>180</v>
      </c>
      <c r="E8" s="29" t="s">
        <v>163</v>
      </c>
      <c r="F8" s="29" t="s">
        <v>58</v>
      </c>
      <c r="G8" s="29" t="s">
        <v>132</v>
      </c>
      <c r="H8" s="29" t="s">
        <v>181</v>
      </c>
      <c r="I8" s="29" t="s">
        <v>32</v>
      </c>
      <c r="J8" s="30">
        <v>45181.528877314813</v>
      </c>
      <c r="K8" s="30">
        <v>45181.827337962961</v>
      </c>
      <c r="L8" s="29" t="s">
        <v>182</v>
      </c>
      <c r="M8" s="31">
        <v>18.25</v>
      </c>
      <c r="N8" s="32">
        <f t="shared" si="0"/>
        <v>73</v>
      </c>
      <c r="O8" s="31">
        <v>1</v>
      </c>
      <c r="P8" s="31">
        <v>0.5</v>
      </c>
      <c r="Q8" s="31">
        <v>0</v>
      </c>
      <c r="R8" s="31">
        <v>1</v>
      </c>
      <c r="S8" s="31">
        <v>1</v>
      </c>
      <c r="T8" s="32">
        <f t="shared" si="1"/>
        <v>70</v>
      </c>
      <c r="U8" s="31">
        <v>0.33</v>
      </c>
      <c r="V8" s="31">
        <v>1</v>
      </c>
      <c r="W8" s="31">
        <v>1</v>
      </c>
      <c r="X8" s="31">
        <v>0.67</v>
      </c>
      <c r="Y8" s="31">
        <v>0</v>
      </c>
      <c r="Z8" s="32">
        <f t="shared" si="2"/>
        <v>60</v>
      </c>
      <c r="AA8" s="31">
        <v>1</v>
      </c>
      <c r="AB8" s="31">
        <v>1</v>
      </c>
      <c r="AC8" s="31">
        <v>0.53</v>
      </c>
      <c r="AD8" s="31">
        <v>1</v>
      </c>
      <c r="AE8" s="31">
        <v>1</v>
      </c>
      <c r="AF8" s="32">
        <f t="shared" si="3"/>
        <v>90.600000000000009</v>
      </c>
      <c r="AG8" s="31">
        <v>0.1</v>
      </c>
      <c r="AH8" s="31">
        <v>1</v>
      </c>
      <c r="AI8" s="31">
        <v>0</v>
      </c>
      <c r="AJ8" s="31">
        <v>1</v>
      </c>
      <c r="AK8" s="31">
        <v>0.25</v>
      </c>
      <c r="AL8" s="32">
        <f t="shared" si="4"/>
        <v>47</v>
      </c>
      <c r="AM8" s="31">
        <v>1</v>
      </c>
      <c r="AN8" s="31">
        <v>1</v>
      </c>
      <c r="AO8" s="31">
        <v>1</v>
      </c>
      <c r="AP8" s="31">
        <v>0.87</v>
      </c>
      <c r="AQ8" s="31">
        <v>1</v>
      </c>
      <c r="AR8" s="32">
        <f t="shared" si="5"/>
        <v>97.399999999999991</v>
      </c>
    </row>
    <row r="9" spans="1:44" x14ac:dyDescent="0.25">
      <c r="A9" s="29" t="s">
        <v>183</v>
      </c>
      <c r="B9" s="29" t="s">
        <v>25</v>
      </c>
      <c r="C9" s="29" t="s">
        <v>116</v>
      </c>
      <c r="D9" s="29" t="s">
        <v>184</v>
      </c>
      <c r="E9" s="29" t="s">
        <v>163</v>
      </c>
      <c r="F9" s="29" t="s">
        <v>48</v>
      </c>
      <c r="G9" s="29" t="s">
        <v>73</v>
      </c>
      <c r="H9" s="29" t="s">
        <v>73</v>
      </c>
      <c r="I9" s="29" t="s">
        <v>32</v>
      </c>
      <c r="J9" s="30">
        <v>45181.381724537037</v>
      </c>
      <c r="K9" s="30">
        <v>45181.462870370371</v>
      </c>
      <c r="L9" s="29" t="s">
        <v>185</v>
      </c>
      <c r="M9" s="31">
        <v>11.57</v>
      </c>
      <c r="N9" s="32">
        <f t="shared" si="0"/>
        <v>46.28</v>
      </c>
      <c r="O9" s="31">
        <v>0.5</v>
      </c>
      <c r="P9" s="31">
        <v>0.4</v>
      </c>
      <c r="Q9" s="31">
        <v>0</v>
      </c>
      <c r="R9" s="31">
        <v>0.25</v>
      </c>
      <c r="S9" s="31">
        <v>1</v>
      </c>
      <c r="T9" s="32">
        <f t="shared" si="1"/>
        <v>43</v>
      </c>
      <c r="U9" s="31">
        <v>0.33</v>
      </c>
      <c r="V9" s="31">
        <v>0.2</v>
      </c>
      <c r="W9" s="31">
        <v>0.33</v>
      </c>
      <c r="X9" s="31">
        <v>0</v>
      </c>
      <c r="Y9" s="31">
        <v>0.67</v>
      </c>
      <c r="Z9" s="32">
        <f t="shared" si="2"/>
        <v>30.600000000000005</v>
      </c>
      <c r="AA9" s="31">
        <v>0.8</v>
      </c>
      <c r="AB9" s="31">
        <v>0.8</v>
      </c>
      <c r="AC9" s="31">
        <v>0</v>
      </c>
      <c r="AD9" s="31">
        <v>1</v>
      </c>
      <c r="AE9" s="31">
        <v>0.5</v>
      </c>
      <c r="AF9" s="32">
        <f t="shared" si="3"/>
        <v>62</v>
      </c>
      <c r="AG9" s="31">
        <v>1</v>
      </c>
      <c r="AH9" s="31">
        <v>0.5</v>
      </c>
      <c r="AI9" s="31">
        <v>0</v>
      </c>
      <c r="AJ9" s="31">
        <v>0</v>
      </c>
      <c r="AK9" s="31">
        <v>0.25</v>
      </c>
      <c r="AL9" s="32">
        <f t="shared" si="4"/>
        <v>35</v>
      </c>
      <c r="AM9" s="31">
        <v>0</v>
      </c>
      <c r="AN9" s="31">
        <v>0.53</v>
      </c>
      <c r="AO9" s="31">
        <v>1</v>
      </c>
      <c r="AP9" s="31">
        <v>0.5</v>
      </c>
      <c r="AQ9" s="31">
        <v>1</v>
      </c>
      <c r="AR9" s="32">
        <f t="shared" si="5"/>
        <v>60.600000000000009</v>
      </c>
    </row>
    <row r="10" spans="1:44" x14ac:dyDescent="0.25">
      <c r="A10" s="105" t="s">
        <v>34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35"/>
      <c r="M10" s="36">
        <f>AVERAGE(M3:M9)</f>
        <v>17.017142857142858</v>
      </c>
      <c r="N10" s="36">
        <f t="shared" ref="N10:AR10" si="6">AVERAGE(N3:N9)</f>
        <v>68.068571428571431</v>
      </c>
      <c r="O10" s="36">
        <f t="shared" si="6"/>
        <v>0.49285714285714288</v>
      </c>
      <c r="P10" s="36">
        <f t="shared" si="6"/>
        <v>0.81428571428571428</v>
      </c>
      <c r="Q10" s="36">
        <f t="shared" si="6"/>
        <v>0.5714285714285714</v>
      </c>
      <c r="R10" s="36">
        <f t="shared" si="6"/>
        <v>0.75</v>
      </c>
      <c r="S10" s="36">
        <f t="shared" si="6"/>
        <v>0.6428571428571429</v>
      </c>
      <c r="T10" s="36">
        <f t="shared" si="6"/>
        <v>65.428571428571431</v>
      </c>
      <c r="U10" s="36">
        <f t="shared" si="6"/>
        <v>0.6657142857142857</v>
      </c>
      <c r="V10" s="36">
        <f t="shared" si="6"/>
        <v>0.64714285714285713</v>
      </c>
      <c r="W10" s="36">
        <f t="shared" si="6"/>
        <v>0.71285714285714286</v>
      </c>
      <c r="X10" s="36">
        <f t="shared" si="6"/>
        <v>0.52428571428571424</v>
      </c>
      <c r="Y10" s="36">
        <f t="shared" si="6"/>
        <v>0.58142857142857152</v>
      </c>
      <c r="Z10" s="36">
        <f t="shared" si="6"/>
        <v>62.628571428571426</v>
      </c>
      <c r="AA10" s="36">
        <f t="shared" si="6"/>
        <v>0.76142857142857145</v>
      </c>
      <c r="AB10" s="36">
        <f t="shared" si="6"/>
        <v>0.97142857142857142</v>
      </c>
      <c r="AC10" s="36">
        <f t="shared" si="6"/>
        <v>0.6328571428571429</v>
      </c>
      <c r="AD10" s="36">
        <f t="shared" si="6"/>
        <v>0.94285714285714284</v>
      </c>
      <c r="AE10" s="36">
        <f t="shared" si="6"/>
        <v>0.70000000000000007</v>
      </c>
      <c r="AF10" s="36">
        <f t="shared" si="6"/>
        <v>80.171428571428578</v>
      </c>
      <c r="AG10" s="36">
        <f t="shared" si="6"/>
        <v>0.61428571428571443</v>
      </c>
      <c r="AH10" s="36">
        <f t="shared" si="6"/>
        <v>0.6428571428571429</v>
      </c>
      <c r="AI10" s="36">
        <f t="shared" si="6"/>
        <v>0.50714285714285712</v>
      </c>
      <c r="AJ10" s="36">
        <f t="shared" si="6"/>
        <v>0.52857142857142858</v>
      </c>
      <c r="AK10" s="36">
        <f t="shared" si="6"/>
        <v>0.5</v>
      </c>
      <c r="AL10" s="36">
        <f t="shared" si="6"/>
        <v>55.857142857142854</v>
      </c>
      <c r="AM10" s="36">
        <f t="shared" si="6"/>
        <v>0.65571428571428569</v>
      </c>
      <c r="AN10" s="36">
        <f t="shared" si="6"/>
        <v>0.79</v>
      </c>
      <c r="AO10" s="36">
        <f t="shared" si="6"/>
        <v>0.81571428571428573</v>
      </c>
      <c r="AP10" s="36">
        <f t="shared" si="6"/>
        <v>0.74857142857142855</v>
      </c>
      <c r="AQ10" s="36">
        <f t="shared" si="6"/>
        <v>0.79999999999999993</v>
      </c>
      <c r="AR10" s="36">
        <f t="shared" si="6"/>
        <v>76.2</v>
      </c>
    </row>
  </sheetData>
  <mergeCells count="25">
    <mergeCell ref="J1:J2"/>
    <mergeCell ref="K1:K2"/>
    <mergeCell ref="L1:L2"/>
    <mergeCell ref="A1:A2"/>
    <mergeCell ref="B1:B2"/>
    <mergeCell ref="C1:C2"/>
    <mergeCell ref="D1:D2"/>
    <mergeCell ref="E1:E2"/>
    <mergeCell ref="F1:F2"/>
    <mergeCell ref="A10:K10"/>
    <mergeCell ref="AM1:AR1"/>
    <mergeCell ref="O2:S2"/>
    <mergeCell ref="U2:Y2"/>
    <mergeCell ref="AA2:AE2"/>
    <mergeCell ref="AG2:AK2"/>
    <mergeCell ref="AM2:AQ2"/>
    <mergeCell ref="M1:M2"/>
    <mergeCell ref="N1:N2"/>
    <mergeCell ref="O1:T1"/>
    <mergeCell ref="U1:Z1"/>
    <mergeCell ref="AA1:AF1"/>
    <mergeCell ref="AG1:AL1"/>
    <mergeCell ref="G1:G2"/>
    <mergeCell ref="H1:H2"/>
    <mergeCell ref="I1:I2"/>
  </mergeCells>
  <conditionalFormatting sqref="D8">
    <cfRule type="duplicateValues" dxfId="1" priority="2"/>
  </conditionalFormatting>
  <conditionalFormatting sqref="M8:M9">
    <cfRule type="duplicateValues" dxfId="0" priority="1"/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3"/>
  <sheetViews>
    <sheetView workbookViewId="0">
      <selection activeCell="M13" sqref="M13:AP13"/>
    </sheetView>
  </sheetViews>
  <sheetFormatPr defaultRowHeight="15" x14ac:dyDescent="0.25"/>
  <cols>
    <col min="1" max="1" width="36.42578125" bestFit="1" customWidth="1"/>
    <col min="2" max="2" width="18.7109375" bestFit="1" customWidth="1"/>
    <col min="3" max="3" width="14.7109375" bestFit="1" customWidth="1"/>
    <col min="4" max="4" width="36.5703125" bestFit="1" customWidth="1"/>
    <col min="5" max="5" width="19.5703125" bestFit="1" customWidth="1"/>
    <col min="6" max="6" width="32.42578125" bestFit="1" customWidth="1"/>
    <col min="7" max="7" width="10.85546875" bestFit="1" customWidth="1"/>
    <col min="8" max="8" width="18.42578125" bestFit="1" customWidth="1"/>
    <col min="9" max="9" width="19.140625" bestFit="1" customWidth="1"/>
    <col min="10" max="11" width="14.85546875" bestFit="1" customWidth="1"/>
    <col min="12" max="12" width="16.7109375" bestFit="1" customWidth="1"/>
    <col min="13" max="13" width="17.5703125" bestFit="1" customWidth="1"/>
    <col min="14" max="14" width="16.5703125" bestFit="1" customWidth="1"/>
    <col min="15" max="19" width="5" customWidth="1"/>
    <col min="20" max="20" width="17" customWidth="1"/>
    <col min="21" max="28" width="5" customWidth="1"/>
    <col min="29" max="29" width="5" bestFit="1" customWidth="1"/>
    <col min="30" max="30" width="5" customWidth="1"/>
    <col min="31" max="31" width="14" customWidth="1"/>
    <col min="32" max="41" width="5.5703125" customWidth="1"/>
    <col min="42" max="42" width="12" customWidth="1"/>
  </cols>
  <sheetData>
    <row r="1" spans="1:42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9</v>
      </c>
      <c r="K1" s="97" t="s">
        <v>10</v>
      </c>
      <c r="L1" s="97" t="s">
        <v>11</v>
      </c>
      <c r="M1" s="97" t="s">
        <v>12</v>
      </c>
      <c r="N1" s="97" t="s">
        <v>13</v>
      </c>
      <c r="O1" s="97" t="s">
        <v>101</v>
      </c>
      <c r="P1" s="97"/>
      <c r="Q1" s="97"/>
      <c r="R1" s="97"/>
      <c r="S1" s="97"/>
      <c r="T1" s="97"/>
      <c r="U1" s="97" t="s">
        <v>122</v>
      </c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 t="s">
        <v>123</v>
      </c>
      <c r="AG1" s="97"/>
      <c r="AH1" s="97"/>
      <c r="AI1" s="97"/>
      <c r="AJ1" s="97"/>
      <c r="AK1" s="97"/>
      <c r="AL1" s="97"/>
      <c r="AM1" s="97"/>
      <c r="AN1" s="97"/>
      <c r="AO1" s="97"/>
      <c r="AP1" s="97"/>
    </row>
    <row r="2" spans="1:42" ht="5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 t="s">
        <v>22</v>
      </c>
      <c r="P2" s="97"/>
      <c r="Q2" s="97"/>
      <c r="R2" s="97"/>
      <c r="S2" s="97"/>
      <c r="T2" s="2" t="s">
        <v>23</v>
      </c>
      <c r="U2" s="97" t="s">
        <v>22</v>
      </c>
      <c r="V2" s="97"/>
      <c r="W2" s="97"/>
      <c r="X2" s="97"/>
      <c r="Y2" s="97"/>
      <c r="Z2" s="97"/>
      <c r="AA2" s="97"/>
      <c r="AB2" s="97"/>
      <c r="AC2" s="97"/>
      <c r="AD2" s="97"/>
      <c r="AE2" s="2" t="s">
        <v>23</v>
      </c>
      <c r="AF2" s="97" t="s">
        <v>22</v>
      </c>
      <c r="AG2" s="97"/>
      <c r="AH2" s="97"/>
      <c r="AI2" s="97"/>
      <c r="AJ2" s="97"/>
      <c r="AK2" s="97"/>
      <c r="AL2" s="97"/>
      <c r="AM2" s="97"/>
      <c r="AN2" s="97"/>
      <c r="AO2" s="97"/>
      <c r="AP2" s="2" t="s">
        <v>23</v>
      </c>
    </row>
    <row r="3" spans="1:42" x14ac:dyDescent="0.25">
      <c r="A3" s="29" t="s">
        <v>124</v>
      </c>
      <c r="B3" s="29" t="s">
        <v>25</v>
      </c>
      <c r="C3" s="29" t="s">
        <v>26</v>
      </c>
      <c r="D3" s="29" t="s">
        <v>125</v>
      </c>
      <c r="E3" s="29" t="s">
        <v>126</v>
      </c>
      <c r="F3" s="29" t="s">
        <v>48</v>
      </c>
      <c r="G3" s="29" t="s">
        <v>127</v>
      </c>
      <c r="H3" s="29" t="s">
        <v>128</v>
      </c>
      <c r="I3" s="29" t="s">
        <v>32</v>
      </c>
      <c r="J3" s="30">
        <v>45184.422268518516</v>
      </c>
      <c r="K3" s="30">
        <v>45184.453923611109</v>
      </c>
      <c r="L3" s="29" t="s">
        <v>129</v>
      </c>
      <c r="M3" s="31">
        <v>13.08</v>
      </c>
      <c r="N3" s="32">
        <f t="shared" ref="N3:N12" si="0">M3/25*100</f>
        <v>52.32</v>
      </c>
      <c r="O3" s="31">
        <v>0.43</v>
      </c>
      <c r="P3" s="31">
        <v>0.33</v>
      </c>
      <c r="Q3" s="31">
        <v>0.5</v>
      </c>
      <c r="R3" s="31">
        <v>0.5</v>
      </c>
      <c r="S3" s="31">
        <v>0.6</v>
      </c>
      <c r="T3" s="32">
        <f t="shared" ref="T3:T12" si="1">AVERAGE(O3:S3)*100</f>
        <v>47.199999999999996</v>
      </c>
      <c r="U3" s="31">
        <v>1</v>
      </c>
      <c r="V3" s="31">
        <v>0</v>
      </c>
      <c r="W3" s="31">
        <v>0.6</v>
      </c>
      <c r="X3" s="31">
        <v>1</v>
      </c>
      <c r="Y3" s="31">
        <v>1</v>
      </c>
      <c r="Z3" s="31">
        <v>1</v>
      </c>
      <c r="AA3" s="31">
        <v>0</v>
      </c>
      <c r="AB3" s="31">
        <v>1</v>
      </c>
      <c r="AC3" s="31">
        <v>0</v>
      </c>
      <c r="AD3" s="31">
        <v>1</v>
      </c>
      <c r="AE3" s="32">
        <f t="shared" ref="AE3:AE12" si="2">AVERAGE(U3:AD3)*100</f>
        <v>65.999999999999986</v>
      </c>
      <c r="AF3" s="31">
        <v>0.8</v>
      </c>
      <c r="AG3" s="31">
        <v>0.17</v>
      </c>
      <c r="AH3" s="31">
        <v>0</v>
      </c>
      <c r="AI3" s="31">
        <v>1</v>
      </c>
      <c r="AJ3" s="31">
        <v>0.25</v>
      </c>
      <c r="AK3" s="31">
        <v>0.5</v>
      </c>
      <c r="AL3" s="31">
        <v>0.4</v>
      </c>
      <c r="AM3" s="31">
        <v>1</v>
      </c>
      <c r="AN3" s="31">
        <v>0</v>
      </c>
      <c r="AO3" s="31">
        <v>0</v>
      </c>
      <c r="AP3" s="32">
        <f t="shared" ref="AP3:AP12" si="3">AVERAGE(AF3:AO3)*100</f>
        <v>41.2</v>
      </c>
    </row>
    <row r="4" spans="1:42" x14ac:dyDescent="0.25">
      <c r="A4" s="29" t="s">
        <v>130</v>
      </c>
      <c r="B4" s="29" t="s">
        <v>25</v>
      </c>
      <c r="C4" s="29" t="s">
        <v>26</v>
      </c>
      <c r="D4" s="29" t="s">
        <v>131</v>
      </c>
      <c r="E4" s="29" t="s">
        <v>126</v>
      </c>
      <c r="F4" s="29" t="s">
        <v>29</v>
      </c>
      <c r="G4" s="29" t="s">
        <v>132</v>
      </c>
      <c r="H4" s="33"/>
      <c r="I4" s="29" t="s">
        <v>32</v>
      </c>
      <c r="J4" s="30">
        <v>45183.592777777776</v>
      </c>
      <c r="K4" s="30">
        <v>45183.616446759261</v>
      </c>
      <c r="L4" s="29" t="s">
        <v>133</v>
      </c>
      <c r="M4" s="31">
        <v>20</v>
      </c>
      <c r="N4" s="32">
        <f t="shared" si="0"/>
        <v>80</v>
      </c>
      <c r="O4" s="31">
        <v>0.33</v>
      </c>
      <c r="P4" s="31">
        <v>1</v>
      </c>
      <c r="Q4" s="31">
        <v>0.67</v>
      </c>
      <c r="R4" s="31">
        <v>0.33</v>
      </c>
      <c r="S4" s="31">
        <v>1</v>
      </c>
      <c r="T4" s="32">
        <f t="shared" si="1"/>
        <v>66.600000000000009</v>
      </c>
      <c r="U4" s="31">
        <v>1</v>
      </c>
      <c r="V4" s="31">
        <v>1</v>
      </c>
      <c r="W4" s="31">
        <v>1</v>
      </c>
      <c r="X4" s="31">
        <v>1</v>
      </c>
      <c r="Y4" s="31">
        <v>1</v>
      </c>
      <c r="Z4" s="31">
        <v>1</v>
      </c>
      <c r="AA4" s="31">
        <v>1</v>
      </c>
      <c r="AB4" s="31">
        <v>0.2</v>
      </c>
      <c r="AC4" s="31">
        <v>1</v>
      </c>
      <c r="AD4" s="31">
        <v>1</v>
      </c>
      <c r="AE4" s="32">
        <f t="shared" si="2"/>
        <v>92</v>
      </c>
      <c r="AF4" s="31">
        <v>1</v>
      </c>
      <c r="AG4" s="31">
        <v>0.9</v>
      </c>
      <c r="AH4" s="31">
        <v>0</v>
      </c>
      <c r="AI4" s="31">
        <v>1</v>
      </c>
      <c r="AJ4" s="31">
        <v>1</v>
      </c>
      <c r="AK4" s="31">
        <v>0.67</v>
      </c>
      <c r="AL4" s="31">
        <v>0.5</v>
      </c>
      <c r="AM4" s="31">
        <v>1</v>
      </c>
      <c r="AN4" s="31">
        <v>0.4</v>
      </c>
      <c r="AO4" s="31">
        <v>1</v>
      </c>
      <c r="AP4" s="32">
        <f t="shared" si="3"/>
        <v>74.700000000000017</v>
      </c>
    </row>
    <row r="5" spans="1:42" x14ac:dyDescent="0.25">
      <c r="A5" s="29" t="s">
        <v>134</v>
      </c>
      <c r="B5" s="29" t="s">
        <v>25</v>
      </c>
      <c r="C5" s="29" t="s">
        <v>26</v>
      </c>
      <c r="D5" s="29" t="s">
        <v>135</v>
      </c>
      <c r="E5" s="29" t="s">
        <v>126</v>
      </c>
      <c r="F5" s="29" t="s">
        <v>48</v>
      </c>
      <c r="G5" s="29" t="s">
        <v>136</v>
      </c>
      <c r="H5" s="33"/>
      <c r="I5" s="29" t="s">
        <v>32</v>
      </c>
      <c r="J5" s="30">
        <v>45180.563750000001</v>
      </c>
      <c r="K5" s="30">
        <v>45180.621435185189</v>
      </c>
      <c r="L5" s="29" t="s">
        <v>137</v>
      </c>
      <c r="M5" s="31">
        <v>12.82</v>
      </c>
      <c r="N5" s="32">
        <f t="shared" si="0"/>
        <v>51.28</v>
      </c>
      <c r="O5" s="31">
        <v>0.33</v>
      </c>
      <c r="P5" s="31">
        <v>0.25</v>
      </c>
      <c r="Q5" s="31">
        <v>0.5</v>
      </c>
      <c r="R5" s="31">
        <v>0.5</v>
      </c>
      <c r="S5" s="31">
        <v>0.33</v>
      </c>
      <c r="T5" s="32">
        <f t="shared" si="1"/>
        <v>38.200000000000003</v>
      </c>
      <c r="U5" s="31">
        <v>0</v>
      </c>
      <c r="V5" s="31">
        <v>0</v>
      </c>
      <c r="W5" s="31">
        <v>1</v>
      </c>
      <c r="X5" s="31">
        <v>1</v>
      </c>
      <c r="Y5" s="31">
        <v>1</v>
      </c>
      <c r="Z5" s="31">
        <v>1</v>
      </c>
      <c r="AA5" s="31">
        <v>1</v>
      </c>
      <c r="AB5" s="31">
        <v>1</v>
      </c>
      <c r="AC5" s="31">
        <v>0.2</v>
      </c>
      <c r="AD5" s="31">
        <v>1</v>
      </c>
      <c r="AE5" s="32">
        <f t="shared" si="2"/>
        <v>72</v>
      </c>
      <c r="AF5" s="31">
        <v>0.33</v>
      </c>
      <c r="AG5" s="31">
        <v>0.8</v>
      </c>
      <c r="AH5" s="31">
        <v>0</v>
      </c>
      <c r="AI5" s="31">
        <v>0</v>
      </c>
      <c r="AJ5" s="31">
        <v>1</v>
      </c>
      <c r="AK5" s="31">
        <v>0</v>
      </c>
      <c r="AL5" s="31">
        <v>0.4</v>
      </c>
      <c r="AM5" s="31">
        <v>0.5</v>
      </c>
      <c r="AN5" s="31">
        <v>0.67</v>
      </c>
      <c r="AO5" s="31">
        <v>0</v>
      </c>
      <c r="AP5" s="32">
        <f t="shared" si="3"/>
        <v>37</v>
      </c>
    </row>
    <row r="6" spans="1:42" x14ac:dyDescent="0.25">
      <c r="A6" s="29" t="s">
        <v>138</v>
      </c>
      <c r="B6" s="29" t="s">
        <v>25</v>
      </c>
      <c r="C6" s="29" t="s">
        <v>26</v>
      </c>
      <c r="D6" s="29" t="s">
        <v>47</v>
      </c>
      <c r="E6" s="29" t="s">
        <v>126</v>
      </c>
      <c r="F6" s="29" t="s">
        <v>29</v>
      </c>
      <c r="G6" s="29" t="s">
        <v>96</v>
      </c>
      <c r="H6" s="33"/>
      <c r="I6" s="29" t="s">
        <v>32</v>
      </c>
      <c r="J6" s="30">
        <v>45182.442569444444</v>
      </c>
      <c r="K6" s="30">
        <v>45182.47755787037</v>
      </c>
      <c r="L6" s="29" t="s">
        <v>139</v>
      </c>
      <c r="M6" s="31">
        <v>12.89</v>
      </c>
      <c r="N6" s="32">
        <f t="shared" si="0"/>
        <v>51.56</v>
      </c>
      <c r="O6" s="31">
        <v>0.5</v>
      </c>
      <c r="P6" s="31">
        <v>0.63</v>
      </c>
      <c r="Q6" s="31">
        <v>0</v>
      </c>
      <c r="R6" s="31">
        <v>0.67</v>
      </c>
      <c r="S6" s="31">
        <v>1</v>
      </c>
      <c r="T6" s="32">
        <f t="shared" si="1"/>
        <v>55.999999999999993</v>
      </c>
      <c r="U6" s="31">
        <v>0</v>
      </c>
      <c r="V6" s="31">
        <v>0</v>
      </c>
      <c r="W6" s="31">
        <v>1</v>
      </c>
      <c r="X6" s="31">
        <v>1</v>
      </c>
      <c r="Y6" s="31">
        <v>0</v>
      </c>
      <c r="Z6" s="31">
        <v>1</v>
      </c>
      <c r="AA6" s="31">
        <v>0</v>
      </c>
      <c r="AB6" s="31">
        <v>1</v>
      </c>
      <c r="AC6" s="31">
        <v>1</v>
      </c>
      <c r="AD6" s="31">
        <v>0.6</v>
      </c>
      <c r="AE6" s="32">
        <f t="shared" si="2"/>
        <v>55.999999999999993</v>
      </c>
      <c r="AF6" s="31">
        <v>0.67</v>
      </c>
      <c r="AG6" s="31">
        <v>1</v>
      </c>
      <c r="AH6" s="31">
        <v>0</v>
      </c>
      <c r="AI6" s="31">
        <v>0</v>
      </c>
      <c r="AJ6" s="31">
        <v>0</v>
      </c>
      <c r="AK6" s="31">
        <v>0.5</v>
      </c>
      <c r="AL6" s="31">
        <v>1</v>
      </c>
      <c r="AM6" s="31">
        <v>0.2</v>
      </c>
      <c r="AN6" s="31">
        <v>0.8</v>
      </c>
      <c r="AO6" s="31">
        <v>0.33</v>
      </c>
      <c r="AP6" s="32">
        <f t="shared" si="3"/>
        <v>45</v>
      </c>
    </row>
    <row r="7" spans="1:42" x14ac:dyDescent="0.25">
      <c r="A7" s="29" t="s">
        <v>140</v>
      </c>
      <c r="B7" s="29" t="s">
        <v>25</v>
      </c>
      <c r="C7" s="29" t="s">
        <v>26</v>
      </c>
      <c r="D7" s="29" t="s">
        <v>93</v>
      </c>
      <c r="E7" s="29" t="s">
        <v>126</v>
      </c>
      <c r="F7" s="29" t="s">
        <v>29</v>
      </c>
      <c r="G7" s="29" t="s">
        <v>141</v>
      </c>
      <c r="H7" s="33"/>
      <c r="I7" s="29" t="s">
        <v>32</v>
      </c>
      <c r="J7" s="30">
        <v>45182.865972222222</v>
      </c>
      <c r="K7" s="30">
        <v>45182.901180555556</v>
      </c>
      <c r="L7" s="29" t="s">
        <v>139</v>
      </c>
      <c r="M7" s="31">
        <v>18.52</v>
      </c>
      <c r="N7" s="32">
        <f t="shared" si="0"/>
        <v>74.08</v>
      </c>
      <c r="O7" s="31">
        <v>1</v>
      </c>
      <c r="P7" s="31">
        <v>1</v>
      </c>
      <c r="Q7" s="31">
        <v>0.86</v>
      </c>
      <c r="R7" s="31">
        <v>0.67</v>
      </c>
      <c r="S7" s="31">
        <v>1</v>
      </c>
      <c r="T7" s="32">
        <f t="shared" si="1"/>
        <v>90.6</v>
      </c>
      <c r="U7" s="31">
        <v>1</v>
      </c>
      <c r="V7" s="31">
        <v>0.6</v>
      </c>
      <c r="W7" s="31">
        <v>1</v>
      </c>
      <c r="X7" s="31">
        <v>1</v>
      </c>
      <c r="Y7" s="31">
        <v>1</v>
      </c>
      <c r="Z7" s="31">
        <v>0.2</v>
      </c>
      <c r="AA7" s="31">
        <v>0</v>
      </c>
      <c r="AB7" s="31">
        <v>1</v>
      </c>
      <c r="AC7" s="31">
        <v>1</v>
      </c>
      <c r="AD7" s="31">
        <v>1</v>
      </c>
      <c r="AE7" s="32">
        <f t="shared" si="2"/>
        <v>78</v>
      </c>
      <c r="AF7" s="31">
        <v>1</v>
      </c>
      <c r="AG7" s="31">
        <v>1</v>
      </c>
      <c r="AH7" s="31">
        <v>0.67</v>
      </c>
      <c r="AI7" s="31">
        <v>1</v>
      </c>
      <c r="AJ7" s="31">
        <v>0</v>
      </c>
      <c r="AK7" s="31">
        <v>0.2</v>
      </c>
      <c r="AL7" s="31">
        <v>1</v>
      </c>
      <c r="AM7" s="31">
        <v>0</v>
      </c>
      <c r="AN7" s="31">
        <v>0.5</v>
      </c>
      <c r="AO7" s="31">
        <v>0.83</v>
      </c>
      <c r="AP7" s="32">
        <f t="shared" si="3"/>
        <v>62</v>
      </c>
    </row>
    <row r="8" spans="1:42" x14ac:dyDescent="0.25">
      <c r="A8" s="29" t="s">
        <v>142</v>
      </c>
      <c r="B8" s="29" t="s">
        <v>25</v>
      </c>
      <c r="C8" s="29" t="s">
        <v>26</v>
      </c>
      <c r="D8" s="29" t="s">
        <v>143</v>
      </c>
      <c r="E8" s="29" t="s">
        <v>126</v>
      </c>
      <c r="F8" s="29" t="s">
        <v>29</v>
      </c>
      <c r="G8" s="29" t="s">
        <v>132</v>
      </c>
      <c r="H8" s="29" t="s">
        <v>144</v>
      </c>
      <c r="I8" s="29" t="s">
        <v>32</v>
      </c>
      <c r="J8" s="30">
        <v>45183.483634259261</v>
      </c>
      <c r="K8" s="30">
        <v>45183.611504629633</v>
      </c>
      <c r="L8" s="29" t="s">
        <v>145</v>
      </c>
      <c r="M8" s="31">
        <v>12.26</v>
      </c>
      <c r="N8" s="32">
        <f t="shared" si="0"/>
        <v>49.04</v>
      </c>
      <c r="O8" s="31">
        <v>0.4</v>
      </c>
      <c r="P8" s="31">
        <v>0.43</v>
      </c>
      <c r="Q8" s="31">
        <v>0.5</v>
      </c>
      <c r="R8" s="31">
        <v>1</v>
      </c>
      <c r="S8" s="31">
        <v>0.5</v>
      </c>
      <c r="T8" s="32">
        <f t="shared" si="1"/>
        <v>56.600000000000009</v>
      </c>
      <c r="U8" s="31">
        <v>0</v>
      </c>
      <c r="V8" s="31">
        <v>0</v>
      </c>
      <c r="W8" s="31">
        <v>1</v>
      </c>
      <c r="X8" s="31">
        <v>0</v>
      </c>
      <c r="Y8" s="31">
        <v>1</v>
      </c>
      <c r="Z8" s="31">
        <v>0</v>
      </c>
      <c r="AA8" s="31">
        <v>1</v>
      </c>
      <c r="AB8" s="31">
        <v>1</v>
      </c>
      <c r="AC8" s="31">
        <v>1</v>
      </c>
      <c r="AD8" s="31">
        <v>0</v>
      </c>
      <c r="AE8" s="32">
        <f t="shared" si="2"/>
        <v>50</v>
      </c>
      <c r="AF8" s="31">
        <v>0.4</v>
      </c>
      <c r="AG8" s="31">
        <v>0</v>
      </c>
      <c r="AH8" s="31">
        <v>0</v>
      </c>
      <c r="AI8" s="31">
        <v>0</v>
      </c>
      <c r="AJ8" s="31">
        <v>1</v>
      </c>
      <c r="AK8" s="31">
        <v>0.7</v>
      </c>
      <c r="AL8" s="31">
        <v>0.33</v>
      </c>
      <c r="AM8" s="31">
        <v>0.5</v>
      </c>
      <c r="AN8" s="31">
        <v>1</v>
      </c>
      <c r="AO8" s="31">
        <v>0.5</v>
      </c>
      <c r="AP8" s="32">
        <f t="shared" si="3"/>
        <v>44.3</v>
      </c>
    </row>
    <row r="9" spans="1:42" x14ac:dyDescent="0.25">
      <c r="A9" s="29" t="s">
        <v>146</v>
      </c>
      <c r="B9" s="29" t="s">
        <v>25</v>
      </c>
      <c r="C9" s="29" t="s">
        <v>26</v>
      </c>
      <c r="D9" s="29" t="s">
        <v>147</v>
      </c>
      <c r="E9" s="29" t="s">
        <v>126</v>
      </c>
      <c r="F9" s="29" t="s">
        <v>29</v>
      </c>
      <c r="G9" s="29" t="s">
        <v>70</v>
      </c>
      <c r="H9" s="33"/>
      <c r="I9" s="29" t="s">
        <v>32</v>
      </c>
      <c r="J9" s="30">
        <v>45182.589050925926</v>
      </c>
      <c r="K9" s="30">
        <v>45182.684594907405</v>
      </c>
      <c r="L9" s="29" t="s">
        <v>148</v>
      </c>
      <c r="M9" s="31">
        <v>13.48</v>
      </c>
      <c r="N9" s="32">
        <f t="shared" si="0"/>
        <v>53.92</v>
      </c>
      <c r="O9" s="31">
        <v>0.5</v>
      </c>
      <c r="P9" s="31">
        <v>1</v>
      </c>
      <c r="Q9" s="31">
        <v>0.33</v>
      </c>
      <c r="R9" s="31">
        <v>0.5</v>
      </c>
      <c r="S9" s="31">
        <v>0.67</v>
      </c>
      <c r="T9" s="32">
        <f t="shared" si="1"/>
        <v>60</v>
      </c>
      <c r="U9" s="31">
        <v>0</v>
      </c>
      <c r="V9" s="31">
        <v>1</v>
      </c>
      <c r="W9" s="31">
        <v>0.4</v>
      </c>
      <c r="X9" s="31">
        <v>1</v>
      </c>
      <c r="Y9" s="31">
        <v>0</v>
      </c>
      <c r="Z9" s="31">
        <v>1</v>
      </c>
      <c r="AA9" s="31">
        <v>0</v>
      </c>
      <c r="AB9" s="31">
        <v>1</v>
      </c>
      <c r="AC9" s="31">
        <v>1</v>
      </c>
      <c r="AD9" s="31">
        <v>0.6</v>
      </c>
      <c r="AE9" s="32">
        <f t="shared" si="2"/>
        <v>60</v>
      </c>
      <c r="AF9" s="31">
        <v>0.83</v>
      </c>
      <c r="AG9" s="31">
        <v>0</v>
      </c>
      <c r="AH9" s="31">
        <v>0</v>
      </c>
      <c r="AI9" s="31">
        <v>1</v>
      </c>
      <c r="AJ9" s="31">
        <v>0.5</v>
      </c>
      <c r="AK9" s="31">
        <v>0.25</v>
      </c>
      <c r="AL9" s="31">
        <v>0</v>
      </c>
      <c r="AM9" s="31">
        <v>1</v>
      </c>
      <c r="AN9" s="31">
        <v>0.9</v>
      </c>
      <c r="AO9" s="31">
        <v>0</v>
      </c>
      <c r="AP9" s="32">
        <f t="shared" si="3"/>
        <v>44.800000000000004</v>
      </c>
    </row>
    <row r="10" spans="1:42" x14ac:dyDescent="0.25">
      <c r="A10" s="29" t="s">
        <v>149</v>
      </c>
      <c r="B10" s="29" t="s">
        <v>25</v>
      </c>
      <c r="C10" s="29" t="s">
        <v>26</v>
      </c>
      <c r="D10" s="29" t="s">
        <v>88</v>
      </c>
      <c r="E10" s="29" t="s">
        <v>126</v>
      </c>
      <c r="F10" s="29" t="s">
        <v>29</v>
      </c>
      <c r="G10" s="29" t="s">
        <v>150</v>
      </c>
      <c r="H10" s="33"/>
      <c r="I10" s="29" t="s">
        <v>32</v>
      </c>
      <c r="J10" s="30">
        <v>45183.680405092593</v>
      </c>
      <c r="K10" s="30">
        <v>45183.701307870368</v>
      </c>
      <c r="L10" s="29" t="s">
        <v>151</v>
      </c>
      <c r="M10" s="31">
        <v>16.16</v>
      </c>
      <c r="N10" s="32">
        <f t="shared" si="0"/>
        <v>64.64</v>
      </c>
      <c r="O10" s="31">
        <v>0</v>
      </c>
      <c r="P10" s="31">
        <v>0.86</v>
      </c>
      <c r="Q10" s="31">
        <v>0.5</v>
      </c>
      <c r="R10" s="31">
        <v>0.6</v>
      </c>
      <c r="S10" s="31">
        <v>0.33</v>
      </c>
      <c r="T10" s="32">
        <f t="shared" si="1"/>
        <v>45.800000000000004</v>
      </c>
      <c r="U10" s="31">
        <v>1</v>
      </c>
      <c r="V10" s="31">
        <v>1</v>
      </c>
      <c r="W10" s="31">
        <v>1</v>
      </c>
      <c r="X10" s="31">
        <v>1</v>
      </c>
      <c r="Y10" s="31">
        <v>0</v>
      </c>
      <c r="Z10" s="31">
        <v>1</v>
      </c>
      <c r="AA10" s="31">
        <v>0.4</v>
      </c>
      <c r="AB10" s="31">
        <v>1</v>
      </c>
      <c r="AC10" s="31">
        <v>1</v>
      </c>
      <c r="AD10" s="31">
        <v>0</v>
      </c>
      <c r="AE10" s="32">
        <f t="shared" si="2"/>
        <v>74</v>
      </c>
      <c r="AF10" s="31">
        <v>1</v>
      </c>
      <c r="AG10" s="31">
        <v>0.67</v>
      </c>
      <c r="AH10" s="31">
        <v>0</v>
      </c>
      <c r="AI10" s="31">
        <v>1</v>
      </c>
      <c r="AJ10" s="31">
        <v>0.9</v>
      </c>
      <c r="AK10" s="31">
        <v>1</v>
      </c>
      <c r="AL10" s="31">
        <v>0</v>
      </c>
      <c r="AM10" s="31">
        <v>1</v>
      </c>
      <c r="AN10" s="31">
        <v>0.5</v>
      </c>
      <c r="AO10" s="31">
        <v>0.4</v>
      </c>
      <c r="AP10" s="32">
        <f t="shared" si="3"/>
        <v>64.7</v>
      </c>
    </row>
    <row r="11" spans="1:42" x14ac:dyDescent="0.25">
      <c r="A11" s="29" t="s">
        <v>152</v>
      </c>
      <c r="B11" s="29" t="s">
        <v>25</v>
      </c>
      <c r="C11" s="29" t="s">
        <v>26</v>
      </c>
      <c r="D11" s="29" t="s">
        <v>57</v>
      </c>
      <c r="E11" s="29" t="s">
        <v>126</v>
      </c>
      <c r="F11" s="33"/>
      <c r="G11" s="33"/>
      <c r="H11" s="33"/>
      <c r="I11" s="29" t="s">
        <v>32</v>
      </c>
      <c r="J11" s="30">
        <v>45183.358703703707</v>
      </c>
      <c r="K11" s="30">
        <v>45183.715960648151</v>
      </c>
      <c r="L11" s="29" t="s">
        <v>153</v>
      </c>
      <c r="M11" s="31">
        <v>22.67</v>
      </c>
      <c r="N11" s="32">
        <f t="shared" si="0"/>
        <v>90.68</v>
      </c>
      <c r="O11" s="31">
        <v>1</v>
      </c>
      <c r="P11" s="31">
        <v>1</v>
      </c>
      <c r="Q11" s="31">
        <v>0.83</v>
      </c>
      <c r="R11" s="31">
        <v>0.67</v>
      </c>
      <c r="S11" s="31">
        <v>1</v>
      </c>
      <c r="T11" s="32">
        <f t="shared" si="1"/>
        <v>90</v>
      </c>
      <c r="U11" s="31">
        <v>1</v>
      </c>
      <c r="V11" s="31">
        <v>1</v>
      </c>
      <c r="W11" s="31">
        <v>1</v>
      </c>
      <c r="X11" s="31">
        <v>1</v>
      </c>
      <c r="Y11" s="31">
        <v>1</v>
      </c>
      <c r="Z11" s="31">
        <v>0.6</v>
      </c>
      <c r="AA11" s="31">
        <v>1</v>
      </c>
      <c r="AB11" s="31">
        <v>1</v>
      </c>
      <c r="AC11" s="31">
        <v>1</v>
      </c>
      <c r="AD11" s="31">
        <v>1</v>
      </c>
      <c r="AE11" s="32">
        <f t="shared" si="2"/>
        <v>96</v>
      </c>
      <c r="AF11" s="31">
        <v>1</v>
      </c>
      <c r="AG11" s="31">
        <v>1</v>
      </c>
      <c r="AH11" s="31">
        <v>1</v>
      </c>
      <c r="AI11" s="31">
        <v>1</v>
      </c>
      <c r="AJ11" s="31">
        <v>0.4</v>
      </c>
      <c r="AK11" s="31">
        <v>1</v>
      </c>
      <c r="AL11" s="31">
        <v>0.5</v>
      </c>
      <c r="AM11" s="31">
        <v>1</v>
      </c>
      <c r="AN11" s="31">
        <v>1</v>
      </c>
      <c r="AO11" s="31">
        <v>0.67</v>
      </c>
      <c r="AP11" s="32">
        <f t="shared" si="3"/>
        <v>85.7</v>
      </c>
    </row>
    <row r="12" spans="1:42" x14ac:dyDescent="0.25">
      <c r="A12" s="29" t="s">
        <v>154</v>
      </c>
      <c r="B12" s="29" t="s">
        <v>25</v>
      </c>
      <c r="C12" s="29" t="s">
        <v>26</v>
      </c>
      <c r="D12" s="29" t="s">
        <v>155</v>
      </c>
      <c r="E12" s="29" t="s">
        <v>126</v>
      </c>
      <c r="F12" s="29" t="s">
        <v>29</v>
      </c>
      <c r="G12" s="29" t="s">
        <v>96</v>
      </c>
      <c r="H12" s="29" t="s">
        <v>120</v>
      </c>
      <c r="I12" s="29" t="s">
        <v>32</v>
      </c>
      <c r="J12" s="30">
        <v>45182.868310185186</v>
      </c>
      <c r="K12" s="30">
        <v>45184.411168981482</v>
      </c>
      <c r="L12" s="29" t="s">
        <v>156</v>
      </c>
      <c r="M12" s="31">
        <v>14.43</v>
      </c>
      <c r="N12" s="32">
        <f t="shared" si="0"/>
        <v>57.719999999999992</v>
      </c>
      <c r="O12" s="31">
        <v>0.75</v>
      </c>
      <c r="P12" s="31">
        <v>1</v>
      </c>
      <c r="Q12" s="31">
        <v>0.6</v>
      </c>
      <c r="R12" s="31">
        <v>0.67</v>
      </c>
      <c r="S12" s="31">
        <v>0.33</v>
      </c>
      <c r="T12" s="32">
        <f t="shared" si="1"/>
        <v>67</v>
      </c>
      <c r="U12" s="31">
        <v>1</v>
      </c>
      <c r="V12" s="31">
        <v>0.4</v>
      </c>
      <c r="W12" s="31">
        <v>0</v>
      </c>
      <c r="X12" s="31">
        <v>0</v>
      </c>
      <c r="Y12" s="31">
        <v>1</v>
      </c>
      <c r="Z12" s="31">
        <v>0.4</v>
      </c>
      <c r="AA12" s="31">
        <v>1</v>
      </c>
      <c r="AB12" s="31">
        <v>1</v>
      </c>
      <c r="AC12" s="31">
        <v>1</v>
      </c>
      <c r="AD12" s="31">
        <v>1</v>
      </c>
      <c r="AE12" s="32">
        <f t="shared" si="2"/>
        <v>68</v>
      </c>
      <c r="AF12" s="31">
        <v>0</v>
      </c>
      <c r="AG12" s="31">
        <v>0.2</v>
      </c>
      <c r="AH12" s="31">
        <v>0.5</v>
      </c>
      <c r="AI12" s="31">
        <v>1</v>
      </c>
      <c r="AJ12" s="31">
        <v>0</v>
      </c>
      <c r="AK12" s="31">
        <v>1</v>
      </c>
      <c r="AL12" s="31">
        <v>0</v>
      </c>
      <c r="AM12" s="31">
        <v>0.25</v>
      </c>
      <c r="AN12" s="31">
        <v>1</v>
      </c>
      <c r="AO12" s="31">
        <v>0.33</v>
      </c>
      <c r="AP12" s="32">
        <f t="shared" si="3"/>
        <v>42.800000000000004</v>
      </c>
    </row>
    <row r="13" spans="1:42" ht="15.75" x14ac:dyDescent="0.25">
      <c r="A13" s="96" t="s">
        <v>34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34"/>
      <c r="M13" s="8">
        <f>AVERAGE(M3:M12)</f>
        <v>15.631</v>
      </c>
      <c r="N13" s="8">
        <f t="shared" ref="N13:AP13" si="4">AVERAGE(N3:N12)</f>
        <v>62.524000000000001</v>
      </c>
      <c r="O13" s="8">
        <f t="shared" si="4"/>
        <v>0.52400000000000002</v>
      </c>
      <c r="P13" s="8">
        <f t="shared" si="4"/>
        <v>0.75000000000000011</v>
      </c>
      <c r="Q13" s="8">
        <f t="shared" si="4"/>
        <v>0.52899999999999991</v>
      </c>
      <c r="R13" s="8">
        <f t="shared" si="4"/>
        <v>0.61099999999999999</v>
      </c>
      <c r="S13" s="8">
        <f t="shared" si="4"/>
        <v>0.67599999999999993</v>
      </c>
      <c r="T13" s="8">
        <f t="shared" si="4"/>
        <v>61.8</v>
      </c>
      <c r="U13" s="8">
        <f t="shared" si="4"/>
        <v>0.6</v>
      </c>
      <c r="V13" s="8">
        <f t="shared" si="4"/>
        <v>0.5</v>
      </c>
      <c r="W13" s="8">
        <f t="shared" si="4"/>
        <v>0.8</v>
      </c>
      <c r="X13" s="8">
        <f t="shared" si="4"/>
        <v>0.8</v>
      </c>
      <c r="Y13" s="8">
        <f t="shared" si="4"/>
        <v>0.7</v>
      </c>
      <c r="Z13" s="8">
        <f t="shared" si="4"/>
        <v>0.72</v>
      </c>
      <c r="AA13" s="8">
        <f t="shared" si="4"/>
        <v>0.54</v>
      </c>
      <c r="AB13" s="8">
        <f t="shared" si="4"/>
        <v>0.91999999999999993</v>
      </c>
      <c r="AC13" s="8">
        <f t="shared" si="4"/>
        <v>0.82</v>
      </c>
      <c r="AD13" s="8">
        <f t="shared" si="4"/>
        <v>0.72</v>
      </c>
      <c r="AE13" s="8">
        <f t="shared" si="4"/>
        <v>71.2</v>
      </c>
      <c r="AF13" s="8">
        <f t="shared" si="4"/>
        <v>0.70300000000000007</v>
      </c>
      <c r="AG13" s="8">
        <f t="shared" si="4"/>
        <v>0.57400000000000007</v>
      </c>
      <c r="AH13" s="8">
        <f t="shared" si="4"/>
        <v>0.217</v>
      </c>
      <c r="AI13" s="8">
        <f t="shared" si="4"/>
        <v>0.7</v>
      </c>
      <c r="AJ13" s="8">
        <f t="shared" si="4"/>
        <v>0.50500000000000012</v>
      </c>
      <c r="AK13" s="8">
        <f t="shared" si="4"/>
        <v>0.58200000000000007</v>
      </c>
      <c r="AL13" s="8">
        <f t="shared" si="4"/>
        <v>0.41299999999999998</v>
      </c>
      <c r="AM13" s="8">
        <f t="shared" si="4"/>
        <v>0.64500000000000002</v>
      </c>
      <c r="AN13" s="8">
        <f t="shared" si="4"/>
        <v>0.67700000000000005</v>
      </c>
      <c r="AO13" s="8">
        <f t="shared" si="4"/>
        <v>0.40599999999999997</v>
      </c>
      <c r="AP13" s="8">
        <f t="shared" si="4"/>
        <v>54.220000000000006</v>
      </c>
    </row>
  </sheetData>
  <mergeCells count="21">
    <mergeCell ref="AF1:AP1"/>
    <mergeCell ref="O2:S2"/>
    <mergeCell ref="U2:AD2"/>
    <mergeCell ref="AF2:AO2"/>
    <mergeCell ref="G1:G2"/>
    <mergeCell ref="H1:H2"/>
    <mergeCell ref="I1:I2"/>
    <mergeCell ref="J1:J2"/>
    <mergeCell ref="K1:K2"/>
    <mergeCell ref="L1:L2"/>
    <mergeCell ref="A13:K13"/>
    <mergeCell ref="M1:M2"/>
    <mergeCell ref="N1:N2"/>
    <mergeCell ref="O1:T1"/>
    <mergeCell ref="U1:AE1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6"/>
  <sheetViews>
    <sheetView workbookViewId="0">
      <selection activeCell="M5" sqref="M5:BB5"/>
    </sheetView>
  </sheetViews>
  <sheetFormatPr defaultRowHeight="15" x14ac:dyDescent="0.25"/>
  <cols>
    <col min="1" max="1" width="34.7109375" style="19" customWidth="1"/>
    <col min="2" max="2" width="18.7109375" style="19" customWidth="1"/>
    <col min="3" max="3" width="14.7109375" style="19" customWidth="1"/>
    <col min="4" max="4" width="36.5703125" style="19" customWidth="1"/>
    <col min="5" max="5" width="14.5703125" style="19" customWidth="1"/>
    <col min="6" max="6" width="32.42578125" style="19" customWidth="1"/>
    <col min="7" max="7" width="10.85546875" style="19" customWidth="1"/>
    <col min="8" max="8" width="18.42578125" style="19" customWidth="1"/>
    <col min="9" max="9" width="16.28515625" style="19" customWidth="1"/>
    <col min="10" max="11" width="14.85546875" style="19" customWidth="1"/>
    <col min="12" max="12" width="16.7109375" style="19" customWidth="1"/>
    <col min="13" max="13" width="17.42578125" style="19" customWidth="1"/>
    <col min="14" max="14" width="16.42578125" style="19" customWidth="1"/>
    <col min="15" max="19" width="5" style="19" customWidth="1"/>
    <col min="20" max="20" width="15.7109375" style="19" customWidth="1"/>
    <col min="21" max="21" width="7.7109375" style="19" customWidth="1"/>
    <col min="22" max="22" width="13.140625" style="19" customWidth="1"/>
    <col min="23" max="23" width="8.85546875" style="19" customWidth="1"/>
    <col min="24" max="24" width="12.7109375" style="19" customWidth="1"/>
    <col min="25" max="25" width="9.7109375" style="19" customWidth="1"/>
    <col min="26" max="26" width="13.42578125" style="19" customWidth="1"/>
    <col min="27" max="27" width="10" style="19" customWidth="1"/>
    <col min="28" max="28" width="15.5703125" style="19" customWidth="1"/>
    <col min="29" max="29" width="9.85546875" style="19" customWidth="1"/>
    <col min="30" max="30" width="17.140625" style="19" customWidth="1"/>
    <col min="31" max="31" width="10" style="19" customWidth="1"/>
    <col min="32" max="32" width="16.140625" style="19" customWidth="1"/>
    <col min="33" max="33" width="10.28515625" style="19" customWidth="1"/>
    <col min="34" max="34" width="15.42578125" style="19" customWidth="1"/>
    <col min="35" max="35" width="9.5703125" style="19" customWidth="1"/>
    <col min="36" max="36" width="13.5703125" style="19" customWidth="1"/>
    <col min="37" max="37" width="11.5703125" style="19" customWidth="1"/>
    <col min="38" max="38" width="14.5703125" style="19" customWidth="1"/>
    <col min="39" max="39" width="9.28515625" style="19" customWidth="1"/>
    <col min="40" max="40" width="14.140625" style="19" customWidth="1"/>
    <col min="41" max="41" width="9.7109375" style="19" customWidth="1"/>
    <col min="42" max="42" width="13.42578125" style="19" customWidth="1"/>
    <col min="43" max="43" width="8.28515625" style="19" customWidth="1"/>
    <col min="44" max="44" width="13.7109375" style="19" customWidth="1"/>
    <col min="45" max="45" width="18.28515625" style="19" customWidth="1"/>
    <col min="46" max="53" width="8.42578125" style="19" customWidth="1"/>
    <col min="54" max="54" width="16.140625" style="19" customWidth="1"/>
    <col min="55" max="16384" width="9.140625" style="19"/>
  </cols>
  <sheetData>
    <row r="1" spans="1:54" x14ac:dyDescent="0.25">
      <c r="A1" s="118" t="s">
        <v>0</v>
      </c>
      <c r="B1" s="112" t="s">
        <v>1</v>
      </c>
      <c r="C1" s="112" t="s">
        <v>2</v>
      </c>
      <c r="D1" s="112" t="s">
        <v>3</v>
      </c>
      <c r="E1" s="112" t="s">
        <v>4</v>
      </c>
      <c r="F1" s="112" t="s">
        <v>5</v>
      </c>
      <c r="G1" s="112" t="s">
        <v>6</v>
      </c>
      <c r="H1" s="112" t="s">
        <v>7</v>
      </c>
      <c r="I1" s="112" t="s">
        <v>8</v>
      </c>
      <c r="J1" s="112" t="s">
        <v>9</v>
      </c>
      <c r="K1" s="112" t="s">
        <v>10</v>
      </c>
      <c r="L1" s="112" t="s">
        <v>11</v>
      </c>
      <c r="M1" s="112" t="s">
        <v>12</v>
      </c>
      <c r="N1" s="112" t="s">
        <v>13</v>
      </c>
      <c r="O1" s="115" t="s">
        <v>98</v>
      </c>
      <c r="P1" s="116"/>
      <c r="Q1" s="116"/>
      <c r="R1" s="116"/>
      <c r="S1" s="116"/>
      <c r="T1" s="117"/>
      <c r="U1" s="115" t="s">
        <v>99</v>
      </c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7"/>
      <c r="AT1" s="115" t="s">
        <v>100</v>
      </c>
      <c r="AU1" s="116"/>
      <c r="AV1" s="116"/>
      <c r="AW1" s="116"/>
      <c r="AX1" s="116"/>
      <c r="AY1" s="116"/>
      <c r="AZ1" s="116"/>
      <c r="BA1" s="116"/>
      <c r="BB1" s="116"/>
    </row>
    <row r="2" spans="1:54" x14ac:dyDescent="0.25">
      <c r="A2" s="119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06" t="s">
        <v>101</v>
      </c>
      <c r="P2" s="108"/>
      <c r="Q2" s="108"/>
      <c r="R2" s="108"/>
      <c r="S2" s="108"/>
      <c r="T2" s="107"/>
      <c r="U2" s="106" t="s">
        <v>102</v>
      </c>
      <c r="V2" s="107"/>
      <c r="W2" s="106" t="s">
        <v>103</v>
      </c>
      <c r="X2" s="107"/>
      <c r="Y2" s="106" t="s">
        <v>104</v>
      </c>
      <c r="Z2" s="107"/>
      <c r="AA2" s="106" t="s">
        <v>105</v>
      </c>
      <c r="AB2" s="107"/>
      <c r="AC2" s="106" t="s">
        <v>106</v>
      </c>
      <c r="AD2" s="107"/>
      <c r="AE2" s="106" t="s">
        <v>107</v>
      </c>
      <c r="AF2" s="107"/>
      <c r="AG2" s="106" t="s">
        <v>108</v>
      </c>
      <c r="AH2" s="107"/>
      <c r="AI2" s="106" t="s">
        <v>109</v>
      </c>
      <c r="AJ2" s="107"/>
      <c r="AK2" s="106" t="s">
        <v>110</v>
      </c>
      <c r="AL2" s="107"/>
      <c r="AM2" s="106" t="s">
        <v>111</v>
      </c>
      <c r="AN2" s="107"/>
      <c r="AO2" s="106" t="s">
        <v>112</v>
      </c>
      <c r="AP2" s="107"/>
      <c r="AQ2" s="106" t="s">
        <v>113</v>
      </c>
      <c r="AR2" s="107"/>
      <c r="AS2" s="20" t="s">
        <v>99</v>
      </c>
      <c r="AT2" s="106" t="s">
        <v>114</v>
      </c>
      <c r="AU2" s="108"/>
      <c r="AV2" s="108"/>
      <c r="AW2" s="108"/>
      <c r="AX2" s="108"/>
      <c r="AY2" s="108"/>
      <c r="AZ2" s="108"/>
      <c r="BA2" s="108"/>
      <c r="BB2" s="107"/>
    </row>
    <row r="3" spans="1:54" ht="38.25" x14ac:dyDescent="0.25">
      <c r="A3" s="120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06" t="s">
        <v>22</v>
      </c>
      <c r="P3" s="108"/>
      <c r="Q3" s="108"/>
      <c r="R3" s="108"/>
      <c r="S3" s="107"/>
      <c r="T3" s="20" t="s">
        <v>23</v>
      </c>
      <c r="U3" s="20" t="s">
        <v>22</v>
      </c>
      <c r="V3" s="20" t="s">
        <v>23</v>
      </c>
      <c r="W3" s="20" t="s">
        <v>22</v>
      </c>
      <c r="X3" s="20" t="s">
        <v>23</v>
      </c>
      <c r="Y3" s="20" t="s">
        <v>22</v>
      </c>
      <c r="Z3" s="20" t="s">
        <v>23</v>
      </c>
      <c r="AA3" s="20" t="s">
        <v>22</v>
      </c>
      <c r="AB3" s="20" t="s">
        <v>23</v>
      </c>
      <c r="AC3" s="20" t="s">
        <v>22</v>
      </c>
      <c r="AD3" s="20" t="s">
        <v>23</v>
      </c>
      <c r="AE3" s="20" t="s">
        <v>22</v>
      </c>
      <c r="AF3" s="20" t="s">
        <v>23</v>
      </c>
      <c r="AG3" s="20" t="s">
        <v>22</v>
      </c>
      <c r="AH3" s="20" t="s">
        <v>23</v>
      </c>
      <c r="AI3" s="20" t="s">
        <v>22</v>
      </c>
      <c r="AJ3" s="20" t="s">
        <v>23</v>
      </c>
      <c r="AK3" s="20" t="s">
        <v>22</v>
      </c>
      <c r="AL3" s="20" t="s">
        <v>23</v>
      </c>
      <c r="AM3" s="20" t="s">
        <v>22</v>
      </c>
      <c r="AN3" s="20" t="s">
        <v>23</v>
      </c>
      <c r="AO3" s="20" t="s">
        <v>22</v>
      </c>
      <c r="AP3" s="20" t="s">
        <v>23</v>
      </c>
      <c r="AQ3" s="20" t="s">
        <v>22</v>
      </c>
      <c r="AR3" s="20" t="s">
        <v>23</v>
      </c>
      <c r="AS3" s="20" t="s">
        <v>23</v>
      </c>
      <c r="AT3" s="106" t="s">
        <v>22</v>
      </c>
      <c r="AU3" s="108"/>
      <c r="AV3" s="108"/>
      <c r="AW3" s="108"/>
      <c r="AX3" s="108"/>
      <c r="AY3" s="108"/>
      <c r="AZ3" s="108"/>
      <c r="BA3" s="107"/>
      <c r="BB3" s="20" t="s">
        <v>23</v>
      </c>
    </row>
    <row r="4" spans="1:54" x14ac:dyDescent="0.25">
      <c r="A4" s="21" t="s">
        <v>115</v>
      </c>
      <c r="B4" s="22" t="s">
        <v>25</v>
      </c>
      <c r="C4" s="22" t="s">
        <v>116</v>
      </c>
      <c r="D4" s="22" t="s">
        <v>117</v>
      </c>
      <c r="E4" s="22" t="s">
        <v>118</v>
      </c>
      <c r="F4" s="22" t="s">
        <v>48</v>
      </c>
      <c r="G4" s="22" t="s">
        <v>119</v>
      </c>
      <c r="H4" s="22" t="s">
        <v>120</v>
      </c>
      <c r="I4" s="22" t="s">
        <v>32</v>
      </c>
      <c r="J4" s="23">
        <v>45183.379861111112</v>
      </c>
      <c r="K4" s="23">
        <v>45183.438888888886</v>
      </c>
      <c r="L4" s="22" t="s">
        <v>121</v>
      </c>
      <c r="M4" s="24">
        <v>17.510000000000002</v>
      </c>
      <c r="N4" s="24">
        <f t="shared" ref="N4" si="0">M4/25*100</f>
        <v>70.040000000000006</v>
      </c>
      <c r="O4" s="25">
        <v>0.67</v>
      </c>
      <c r="P4" s="25">
        <v>1</v>
      </c>
      <c r="Q4" s="25">
        <v>0.67</v>
      </c>
      <c r="R4" s="25">
        <v>1</v>
      </c>
      <c r="S4" s="25">
        <v>0</v>
      </c>
      <c r="T4" s="24">
        <f t="shared" ref="T4" si="1">AVERAGE(O4:S4)*100</f>
        <v>66.8</v>
      </c>
      <c r="U4" s="25">
        <v>1</v>
      </c>
      <c r="V4" s="24">
        <f t="shared" ref="V4" si="2">U4*100</f>
        <v>100</v>
      </c>
      <c r="W4" s="25">
        <v>0.56000000000000005</v>
      </c>
      <c r="X4" s="24">
        <f t="shared" ref="X4" si="3">W4*100</f>
        <v>56.000000000000007</v>
      </c>
      <c r="Y4" s="25">
        <v>0.2</v>
      </c>
      <c r="Z4" s="24">
        <f t="shared" ref="Z4" si="4">Y4*100</f>
        <v>20</v>
      </c>
      <c r="AA4" s="25">
        <v>0</v>
      </c>
      <c r="AB4" s="24">
        <f t="shared" ref="AB4" si="5">AA4*100</f>
        <v>0</v>
      </c>
      <c r="AC4" s="25">
        <v>1</v>
      </c>
      <c r="AD4" s="24">
        <f t="shared" ref="AD4" si="6">AC4*100</f>
        <v>100</v>
      </c>
      <c r="AE4" s="25">
        <v>0.88</v>
      </c>
      <c r="AF4" s="24">
        <f t="shared" ref="AF4" si="7">AE4*100</f>
        <v>88</v>
      </c>
      <c r="AG4" s="25">
        <v>0.6</v>
      </c>
      <c r="AH4" s="24">
        <f t="shared" ref="AH4" si="8">AG4*100</f>
        <v>60</v>
      </c>
      <c r="AI4" s="25">
        <v>1</v>
      </c>
      <c r="AJ4" s="24">
        <f t="shared" ref="AJ4" si="9">AI4*100</f>
        <v>100</v>
      </c>
      <c r="AK4" s="25">
        <v>1</v>
      </c>
      <c r="AL4" s="24">
        <f t="shared" ref="AL4" si="10">AK4*100</f>
        <v>100</v>
      </c>
      <c r="AM4" s="25">
        <v>0.75</v>
      </c>
      <c r="AN4" s="24">
        <f t="shared" ref="AN4" si="11">AM4*100</f>
        <v>75</v>
      </c>
      <c r="AO4" s="25">
        <v>1</v>
      </c>
      <c r="AP4" s="24">
        <f t="shared" ref="AP4" si="12">AO4*100</f>
        <v>100</v>
      </c>
      <c r="AQ4" s="25">
        <v>0.75</v>
      </c>
      <c r="AR4" s="24">
        <f t="shared" ref="AR4" si="13">AQ4*100</f>
        <v>75</v>
      </c>
      <c r="AS4" s="24">
        <f t="shared" ref="AS4" si="14">AVERAGE(U4,W4,Y4,AA4,AC4,AE4,AG4,AI4,AK4,AM4,AO4,AQ4)*100</f>
        <v>72.833333333333314</v>
      </c>
      <c r="AT4" s="25">
        <v>0</v>
      </c>
      <c r="AU4" s="25">
        <v>0.71</v>
      </c>
      <c r="AV4" s="25">
        <v>1</v>
      </c>
      <c r="AW4" s="25">
        <v>1</v>
      </c>
      <c r="AX4" s="25">
        <v>1</v>
      </c>
      <c r="AY4" s="25">
        <v>0.33</v>
      </c>
      <c r="AZ4" s="25">
        <v>1</v>
      </c>
      <c r="BA4" s="25">
        <v>0.4</v>
      </c>
      <c r="BB4" s="24">
        <f t="shared" ref="BB4" si="15">AVERAGE(AT4:BA4)*100</f>
        <v>68</v>
      </c>
    </row>
    <row r="5" spans="1:54" ht="15.75" thickBot="1" x14ac:dyDescent="0.3">
      <c r="A5" s="109" t="s">
        <v>34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  <c r="L5" s="26"/>
      <c r="M5" s="27">
        <f>AVERAGE(M4)</f>
        <v>17.510000000000002</v>
      </c>
      <c r="N5" s="27">
        <f t="shared" ref="N5:BB5" si="16">AVERAGE(N4)</f>
        <v>70.040000000000006</v>
      </c>
      <c r="O5" s="27">
        <f t="shared" si="16"/>
        <v>0.67</v>
      </c>
      <c r="P5" s="27">
        <f t="shared" si="16"/>
        <v>1</v>
      </c>
      <c r="Q5" s="27">
        <f t="shared" si="16"/>
        <v>0.67</v>
      </c>
      <c r="R5" s="27">
        <f t="shared" si="16"/>
        <v>1</v>
      </c>
      <c r="S5" s="27">
        <f t="shared" si="16"/>
        <v>0</v>
      </c>
      <c r="T5" s="27">
        <f t="shared" si="16"/>
        <v>66.8</v>
      </c>
      <c r="U5" s="27">
        <f t="shared" si="16"/>
        <v>1</v>
      </c>
      <c r="V5" s="27">
        <f t="shared" si="16"/>
        <v>100</v>
      </c>
      <c r="W5" s="27">
        <f t="shared" si="16"/>
        <v>0.56000000000000005</v>
      </c>
      <c r="X5" s="27">
        <f t="shared" si="16"/>
        <v>56.000000000000007</v>
      </c>
      <c r="Y5" s="27">
        <f t="shared" si="16"/>
        <v>0.2</v>
      </c>
      <c r="Z5" s="27">
        <f t="shared" si="16"/>
        <v>20</v>
      </c>
      <c r="AA5" s="27">
        <f t="shared" si="16"/>
        <v>0</v>
      </c>
      <c r="AB5" s="27">
        <f t="shared" si="16"/>
        <v>0</v>
      </c>
      <c r="AC5" s="27">
        <f t="shared" si="16"/>
        <v>1</v>
      </c>
      <c r="AD5" s="27">
        <f t="shared" si="16"/>
        <v>100</v>
      </c>
      <c r="AE5" s="27">
        <f t="shared" si="16"/>
        <v>0.88</v>
      </c>
      <c r="AF5" s="27">
        <f t="shared" si="16"/>
        <v>88</v>
      </c>
      <c r="AG5" s="27">
        <f t="shared" si="16"/>
        <v>0.6</v>
      </c>
      <c r="AH5" s="27">
        <f t="shared" si="16"/>
        <v>60</v>
      </c>
      <c r="AI5" s="27">
        <f t="shared" si="16"/>
        <v>1</v>
      </c>
      <c r="AJ5" s="27">
        <f t="shared" si="16"/>
        <v>100</v>
      </c>
      <c r="AK5" s="27">
        <f t="shared" si="16"/>
        <v>1</v>
      </c>
      <c r="AL5" s="27">
        <f t="shared" si="16"/>
        <v>100</v>
      </c>
      <c r="AM5" s="27">
        <f t="shared" si="16"/>
        <v>0.75</v>
      </c>
      <c r="AN5" s="27">
        <f t="shared" si="16"/>
        <v>75</v>
      </c>
      <c r="AO5" s="27">
        <f t="shared" si="16"/>
        <v>1</v>
      </c>
      <c r="AP5" s="27">
        <f t="shared" si="16"/>
        <v>100</v>
      </c>
      <c r="AQ5" s="27">
        <f t="shared" si="16"/>
        <v>0.75</v>
      </c>
      <c r="AR5" s="27">
        <f t="shared" si="16"/>
        <v>75</v>
      </c>
      <c r="AS5" s="27">
        <f t="shared" si="16"/>
        <v>72.833333333333314</v>
      </c>
      <c r="AT5" s="27">
        <f t="shared" si="16"/>
        <v>0</v>
      </c>
      <c r="AU5" s="27">
        <f t="shared" si="16"/>
        <v>0.71</v>
      </c>
      <c r="AV5" s="27">
        <f t="shared" si="16"/>
        <v>1</v>
      </c>
      <c r="AW5" s="27">
        <f t="shared" si="16"/>
        <v>1</v>
      </c>
      <c r="AX5" s="27">
        <f t="shared" si="16"/>
        <v>1</v>
      </c>
      <c r="AY5" s="27">
        <f t="shared" si="16"/>
        <v>0.33</v>
      </c>
      <c r="AZ5" s="27">
        <f t="shared" si="16"/>
        <v>1</v>
      </c>
      <c r="BA5" s="27">
        <f t="shared" si="16"/>
        <v>0.4</v>
      </c>
      <c r="BB5" s="27">
        <f t="shared" si="16"/>
        <v>68</v>
      </c>
    </row>
    <row r="6" spans="1:54" x14ac:dyDescent="0.25">
      <c r="T6" s="28"/>
      <c r="V6" s="28"/>
      <c r="X6" s="28"/>
      <c r="Z6" s="28"/>
      <c r="AB6" s="28"/>
      <c r="AD6" s="28"/>
      <c r="AF6" s="28"/>
      <c r="AH6" s="28"/>
      <c r="AJ6" s="28"/>
      <c r="AL6" s="28"/>
      <c r="AN6" s="28"/>
      <c r="AP6" s="28"/>
      <c r="AR6" s="28"/>
      <c r="AS6" s="28"/>
      <c r="BB6" s="28"/>
    </row>
  </sheetData>
  <mergeCells count="34">
    <mergeCell ref="B1:B3"/>
    <mergeCell ref="C1:C3"/>
    <mergeCell ref="D1:D3"/>
    <mergeCell ref="E1:E3"/>
    <mergeCell ref="F1:F3"/>
    <mergeCell ref="AT1:BB1"/>
    <mergeCell ref="O2:T2"/>
    <mergeCell ref="U2:V2"/>
    <mergeCell ref="W2:X2"/>
    <mergeCell ref="Y2:Z2"/>
    <mergeCell ref="AA2:AB2"/>
    <mergeCell ref="A5:K5"/>
    <mergeCell ref="AC2:AD2"/>
    <mergeCell ref="AE2:AF2"/>
    <mergeCell ref="AG2:AH2"/>
    <mergeCell ref="AI2:AJ2"/>
    <mergeCell ref="M1:M3"/>
    <mergeCell ref="N1:N3"/>
    <mergeCell ref="O1:T1"/>
    <mergeCell ref="U1:AS1"/>
    <mergeCell ref="G1:G3"/>
    <mergeCell ref="H1:H3"/>
    <mergeCell ref="I1:I3"/>
    <mergeCell ref="J1:J3"/>
    <mergeCell ref="K1:K3"/>
    <mergeCell ref="L1:L3"/>
    <mergeCell ref="A1:A3"/>
    <mergeCell ref="AO2:AP2"/>
    <mergeCell ref="AQ2:AR2"/>
    <mergeCell ref="AT2:BB2"/>
    <mergeCell ref="O3:S3"/>
    <mergeCell ref="AT3:BA3"/>
    <mergeCell ref="AK2:AL2"/>
    <mergeCell ref="AM2:AN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4"/>
  <sheetViews>
    <sheetView topLeftCell="Z1" workbookViewId="0">
      <selection activeCell="AT21" sqref="AT21"/>
    </sheetView>
  </sheetViews>
  <sheetFormatPr defaultRowHeight="15" x14ac:dyDescent="0.25"/>
  <cols>
    <col min="1" max="1" width="36.5703125" bestFit="1" customWidth="1"/>
    <col min="2" max="2" width="18.7109375" bestFit="1" customWidth="1"/>
    <col min="3" max="3" width="15.85546875" customWidth="1"/>
    <col min="4" max="4" width="36.5703125" bestFit="1" customWidth="1"/>
    <col min="5" max="5" width="20.140625" bestFit="1" customWidth="1"/>
    <col min="6" max="6" width="32.42578125" bestFit="1" customWidth="1"/>
    <col min="7" max="7" width="10.85546875" bestFit="1" customWidth="1"/>
    <col min="8" max="8" width="10.7109375" customWidth="1"/>
    <col min="9" max="9" width="19.140625" bestFit="1" customWidth="1"/>
    <col min="10" max="11" width="14.85546875" bestFit="1" customWidth="1"/>
    <col min="12" max="12" width="16.7109375" customWidth="1"/>
    <col min="13" max="14" width="12.7109375" customWidth="1"/>
    <col min="15" max="24" width="5" customWidth="1"/>
    <col min="25" max="25" width="19.28515625" customWidth="1"/>
    <col min="26" max="28" width="5" customWidth="1"/>
    <col min="29" max="29" width="17.140625" customWidth="1"/>
    <col min="30" max="32" width="8" customWidth="1"/>
    <col min="33" max="33" width="18.42578125" customWidth="1"/>
    <col min="34" max="36" width="5" customWidth="1"/>
    <col min="37" max="37" width="18.140625" customWidth="1"/>
    <col min="38" max="40" width="7.85546875" customWidth="1"/>
    <col min="41" max="41" width="15.5703125" customWidth="1"/>
    <col min="42" max="44" width="5" customWidth="1"/>
    <col min="45" max="45" width="17.28515625" customWidth="1"/>
    <col min="46" max="46" width="16.140625" customWidth="1"/>
  </cols>
  <sheetData>
    <row r="1" spans="1:46" x14ac:dyDescent="0.25">
      <c r="A1" s="98" t="s">
        <v>0</v>
      </c>
      <c r="B1" s="98" t="s">
        <v>1</v>
      </c>
      <c r="C1" s="98" t="s">
        <v>2</v>
      </c>
      <c r="D1" s="98" t="s">
        <v>3</v>
      </c>
      <c r="E1" s="98" t="s">
        <v>4</v>
      </c>
      <c r="F1" s="98" t="s">
        <v>5</v>
      </c>
      <c r="G1" s="98" t="s">
        <v>6</v>
      </c>
      <c r="H1" s="98" t="s">
        <v>7</v>
      </c>
      <c r="I1" s="98" t="s">
        <v>8</v>
      </c>
      <c r="J1" s="98" t="s">
        <v>9</v>
      </c>
      <c r="K1" s="98" t="s">
        <v>10</v>
      </c>
      <c r="L1" s="98" t="s">
        <v>11</v>
      </c>
      <c r="M1" s="98" t="s">
        <v>12</v>
      </c>
      <c r="N1" s="98" t="s">
        <v>13</v>
      </c>
      <c r="O1" s="98" t="s">
        <v>14</v>
      </c>
      <c r="P1" s="98"/>
      <c r="Q1" s="98"/>
      <c r="R1" s="98"/>
      <c r="S1" s="98"/>
      <c r="T1" s="98"/>
      <c r="U1" s="98"/>
      <c r="V1" s="98"/>
      <c r="W1" s="98"/>
      <c r="X1" s="98"/>
      <c r="Y1" s="98"/>
      <c r="Z1" s="98" t="s">
        <v>15</v>
      </c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</row>
    <row r="2" spans="1:46" x14ac:dyDescent="0.25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 t="s">
        <v>16</v>
      </c>
      <c r="P2" s="98"/>
      <c r="Q2" s="98"/>
      <c r="R2" s="98"/>
      <c r="S2" s="98"/>
      <c r="T2" s="98"/>
      <c r="U2" s="98"/>
      <c r="V2" s="98"/>
      <c r="W2" s="98"/>
      <c r="X2" s="98"/>
      <c r="Y2" s="98"/>
      <c r="Z2" s="121" t="s">
        <v>17</v>
      </c>
      <c r="AA2" s="121"/>
      <c r="AB2" s="121"/>
      <c r="AC2" s="121"/>
      <c r="AD2" s="121" t="s">
        <v>18</v>
      </c>
      <c r="AE2" s="121"/>
      <c r="AF2" s="121"/>
      <c r="AG2" s="121"/>
      <c r="AH2" s="121" t="s">
        <v>19</v>
      </c>
      <c r="AI2" s="121"/>
      <c r="AJ2" s="121"/>
      <c r="AK2" s="121"/>
      <c r="AL2" s="121" t="s">
        <v>20</v>
      </c>
      <c r="AM2" s="121"/>
      <c r="AN2" s="121"/>
      <c r="AO2" s="121"/>
      <c r="AP2" s="121" t="s">
        <v>21</v>
      </c>
      <c r="AQ2" s="121"/>
      <c r="AR2" s="121"/>
      <c r="AS2" s="121"/>
      <c r="AT2" s="98" t="s">
        <v>23</v>
      </c>
    </row>
    <row r="3" spans="1:46" ht="38.25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 t="s">
        <v>22</v>
      </c>
      <c r="P3" s="98"/>
      <c r="Q3" s="98"/>
      <c r="R3" s="98"/>
      <c r="S3" s="98"/>
      <c r="T3" s="98"/>
      <c r="U3" s="98"/>
      <c r="V3" s="98"/>
      <c r="W3" s="98"/>
      <c r="X3" s="98"/>
      <c r="Y3" s="9" t="s">
        <v>23</v>
      </c>
      <c r="Z3" s="98" t="s">
        <v>22</v>
      </c>
      <c r="AA3" s="98"/>
      <c r="AB3" s="98"/>
      <c r="AC3" s="9" t="s">
        <v>23</v>
      </c>
      <c r="AD3" s="98" t="s">
        <v>22</v>
      </c>
      <c r="AE3" s="98"/>
      <c r="AF3" s="98"/>
      <c r="AG3" s="9" t="s">
        <v>23</v>
      </c>
      <c r="AH3" s="98" t="s">
        <v>22</v>
      </c>
      <c r="AI3" s="98"/>
      <c r="AJ3" s="98"/>
      <c r="AK3" s="9" t="s">
        <v>23</v>
      </c>
      <c r="AL3" s="98" t="s">
        <v>22</v>
      </c>
      <c r="AM3" s="98"/>
      <c r="AN3" s="98"/>
      <c r="AO3" s="9" t="s">
        <v>23</v>
      </c>
      <c r="AP3" s="98" t="s">
        <v>22</v>
      </c>
      <c r="AQ3" s="98"/>
      <c r="AR3" s="98"/>
      <c r="AS3" s="9" t="s">
        <v>23</v>
      </c>
      <c r="AT3" s="98"/>
    </row>
    <row r="4" spans="1:46" x14ac:dyDescent="0.25">
      <c r="A4" s="10" t="s">
        <v>56</v>
      </c>
      <c r="B4" s="10" t="s">
        <v>25</v>
      </c>
      <c r="C4" s="10" t="s">
        <v>26</v>
      </c>
      <c r="D4" s="10" t="s">
        <v>57</v>
      </c>
      <c r="E4" s="10" t="s">
        <v>39</v>
      </c>
      <c r="F4" s="10" t="s">
        <v>58</v>
      </c>
      <c r="G4" s="10" t="s">
        <v>59</v>
      </c>
      <c r="H4" s="10" t="s">
        <v>59</v>
      </c>
      <c r="I4" s="10" t="s">
        <v>32</v>
      </c>
      <c r="J4" s="13">
        <v>45178.493425925924</v>
      </c>
      <c r="K4" s="13">
        <v>45178.565196759257</v>
      </c>
      <c r="L4" s="11" t="s">
        <v>60</v>
      </c>
      <c r="M4" s="11">
        <v>21.03</v>
      </c>
      <c r="N4" s="12">
        <f t="shared" ref="N4:N13" si="0">M4/25*100</f>
        <v>84.12</v>
      </c>
      <c r="O4" s="11">
        <v>1</v>
      </c>
      <c r="P4" s="11">
        <v>0</v>
      </c>
      <c r="Q4" s="11">
        <v>1</v>
      </c>
      <c r="R4" s="11">
        <v>0.5</v>
      </c>
      <c r="S4" s="11">
        <v>1</v>
      </c>
      <c r="T4" s="11">
        <v>1</v>
      </c>
      <c r="U4" s="11">
        <v>1</v>
      </c>
      <c r="V4" s="11">
        <v>0.67</v>
      </c>
      <c r="W4" s="11">
        <v>0</v>
      </c>
      <c r="X4" s="11">
        <v>1</v>
      </c>
      <c r="Y4" s="12">
        <f t="shared" ref="Y4:Y13" si="1">AVERAGE(O4:X4)*100</f>
        <v>71.7</v>
      </c>
      <c r="Z4" s="11">
        <v>0.75</v>
      </c>
      <c r="AA4" s="11">
        <v>0.67</v>
      </c>
      <c r="AB4" s="11">
        <v>0.67</v>
      </c>
      <c r="AC4" s="12">
        <f t="shared" ref="AC4:AC13" si="2">AVERAGE(Z4:AB4)*100</f>
        <v>69.666666666666671</v>
      </c>
      <c r="AD4" s="11">
        <v>1</v>
      </c>
      <c r="AE4" s="11">
        <v>1</v>
      </c>
      <c r="AF4" s="11">
        <v>1</v>
      </c>
      <c r="AG4" s="12">
        <f t="shared" ref="AG4:AG13" si="3">AVERAGE(AD4:AF4)*100</f>
        <v>100</v>
      </c>
      <c r="AH4" s="11">
        <v>0.78</v>
      </c>
      <c r="AI4" s="11">
        <v>1</v>
      </c>
      <c r="AJ4" s="11">
        <v>1</v>
      </c>
      <c r="AK4" s="12">
        <f t="shared" ref="AK4:AK13" si="4">AVERAGE(AH4:AJ4)*100</f>
        <v>92.666666666666671</v>
      </c>
      <c r="AL4" s="11">
        <v>1</v>
      </c>
      <c r="AM4" s="11">
        <v>1</v>
      </c>
      <c r="AN4" s="11">
        <v>1</v>
      </c>
      <c r="AO4" s="12">
        <f t="shared" ref="AO4:AO13" si="5">AVERAGE(AL4:AN4)*100</f>
        <v>100</v>
      </c>
      <c r="AP4" s="11">
        <v>1</v>
      </c>
      <c r="AQ4" s="11">
        <v>1</v>
      </c>
      <c r="AR4" s="11">
        <v>1</v>
      </c>
      <c r="AS4" s="12">
        <f t="shared" ref="AS4:AS13" si="6">AVERAGE(AP4:AR4)*100</f>
        <v>100</v>
      </c>
      <c r="AT4" s="12">
        <f t="shared" ref="AT4:AT13" si="7">AVERAGE(Z4:AB4,AD4:AF4,AH4:AJ4,AL4:AN4,AP4:AR4)*100</f>
        <v>92.466666666666669</v>
      </c>
    </row>
    <row r="5" spans="1:46" x14ac:dyDescent="0.25">
      <c r="A5" s="10" t="s">
        <v>61</v>
      </c>
      <c r="B5" s="10" t="s">
        <v>25</v>
      </c>
      <c r="C5" s="10" t="s">
        <v>26</v>
      </c>
      <c r="D5" s="10" t="s">
        <v>47</v>
      </c>
      <c r="E5" s="10" t="s">
        <v>39</v>
      </c>
      <c r="F5" s="10" t="s">
        <v>58</v>
      </c>
      <c r="G5" s="10" t="s">
        <v>62</v>
      </c>
      <c r="H5" s="15"/>
      <c r="I5" s="10" t="s">
        <v>32</v>
      </c>
      <c r="J5" s="13">
        <v>45182.373032407406</v>
      </c>
      <c r="K5" s="13">
        <v>45182.462627314817</v>
      </c>
      <c r="L5" s="11" t="s">
        <v>63</v>
      </c>
      <c r="M5" s="11">
        <v>16.45</v>
      </c>
      <c r="N5" s="12">
        <f t="shared" si="0"/>
        <v>65.8</v>
      </c>
      <c r="O5" s="11">
        <v>0</v>
      </c>
      <c r="P5" s="11">
        <v>0</v>
      </c>
      <c r="Q5" s="11">
        <v>1</v>
      </c>
      <c r="R5" s="11">
        <v>1</v>
      </c>
      <c r="S5" s="11">
        <v>1</v>
      </c>
      <c r="T5" s="11">
        <v>1</v>
      </c>
      <c r="U5" s="11">
        <v>1</v>
      </c>
      <c r="V5" s="11">
        <v>0</v>
      </c>
      <c r="W5" s="11">
        <v>1</v>
      </c>
      <c r="X5" s="11">
        <v>1</v>
      </c>
      <c r="Y5" s="12">
        <f t="shared" si="1"/>
        <v>70</v>
      </c>
      <c r="Z5" s="11">
        <v>0.75</v>
      </c>
      <c r="AA5" s="11">
        <v>1</v>
      </c>
      <c r="AB5" s="11">
        <v>0.5</v>
      </c>
      <c r="AC5" s="12">
        <f t="shared" si="2"/>
        <v>75</v>
      </c>
      <c r="AD5" s="11">
        <v>1</v>
      </c>
      <c r="AE5" s="11">
        <v>0.5</v>
      </c>
      <c r="AF5" s="11">
        <v>1</v>
      </c>
      <c r="AG5" s="12">
        <f t="shared" si="3"/>
        <v>83.333333333333343</v>
      </c>
      <c r="AH5" s="11">
        <v>1</v>
      </c>
      <c r="AI5" s="11">
        <v>0.2</v>
      </c>
      <c r="AJ5" s="11">
        <v>1</v>
      </c>
      <c r="AK5" s="12">
        <f t="shared" si="4"/>
        <v>73.333333333333343</v>
      </c>
      <c r="AL5" s="11">
        <v>1</v>
      </c>
      <c r="AM5" s="11">
        <v>0</v>
      </c>
      <c r="AN5" s="11">
        <v>1</v>
      </c>
      <c r="AO5" s="12">
        <f t="shared" si="5"/>
        <v>66.666666666666657</v>
      </c>
      <c r="AP5" s="11">
        <v>0</v>
      </c>
      <c r="AQ5" s="11">
        <v>0</v>
      </c>
      <c r="AR5" s="11">
        <v>0.5</v>
      </c>
      <c r="AS5" s="12">
        <f t="shared" si="6"/>
        <v>16.666666666666664</v>
      </c>
      <c r="AT5" s="12">
        <f t="shared" si="7"/>
        <v>63</v>
      </c>
    </row>
    <row r="6" spans="1:46" x14ac:dyDescent="0.25">
      <c r="A6" s="10" t="s">
        <v>64</v>
      </c>
      <c r="B6" s="10" t="s">
        <v>25</v>
      </c>
      <c r="C6" s="10" t="s">
        <v>26</v>
      </c>
      <c r="D6" s="10" t="s">
        <v>65</v>
      </c>
      <c r="E6" s="10" t="s">
        <v>39</v>
      </c>
      <c r="F6" s="10" t="s">
        <v>29</v>
      </c>
      <c r="G6" s="10" t="s">
        <v>66</v>
      </c>
      <c r="H6" s="10" t="s">
        <v>67</v>
      </c>
      <c r="I6" s="10" t="s">
        <v>32</v>
      </c>
      <c r="J6" s="13">
        <v>45183.816516203704</v>
      </c>
      <c r="K6" s="13">
        <v>45183.88826388889</v>
      </c>
      <c r="L6" s="11" t="s">
        <v>60</v>
      </c>
      <c r="M6" s="11">
        <v>14.64</v>
      </c>
      <c r="N6" s="12">
        <f t="shared" si="0"/>
        <v>58.56</v>
      </c>
      <c r="O6" s="11">
        <v>1</v>
      </c>
      <c r="P6" s="11">
        <v>1</v>
      </c>
      <c r="Q6" s="11">
        <v>1</v>
      </c>
      <c r="R6" s="11">
        <v>0</v>
      </c>
      <c r="S6" s="11">
        <v>0</v>
      </c>
      <c r="T6" s="11">
        <v>0</v>
      </c>
      <c r="U6" s="11">
        <v>1</v>
      </c>
      <c r="V6" s="11">
        <v>0</v>
      </c>
      <c r="W6" s="11">
        <v>0</v>
      </c>
      <c r="X6" s="11">
        <v>1</v>
      </c>
      <c r="Y6" s="12">
        <f t="shared" si="1"/>
        <v>50</v>
      </c>
      <c r="Z6" s="11">
        <v>0.67</v>
      </c>
      <c r="AA6" s="11">
        <v>0.8</v>
      </c>
      <c r="AB6" s="11">
        <v>1</v>
      </c>
      <c r="AC6" s="12">
        <f t="shared" si="2"/>
        <v>82.333333333333343</v>
      </c>
      <c r="AD6" s="11">
        <v>0.5</v>
      </c>
      <c r="AE6" s="11">
        <v>1</v>
      </c>
      <c r="AF6" s="11">
        <v>1</v>
      </c>
      <c r="AG6" s="12">
        <f t="shared" si="3"/>
        <v>83.333333333333343</v>
      </c>
      <c r="AH6" s="11">
        <v>0.67</v>
      </c>
      <c r="AI6" s="11">
        <v>0.27</v>
      </c>
      <c r="AJ6" s="11">
        <v>0.67</v>
      </c>
      <c r="AK6" s="12">
        <f t="shared" si="4"/>
        <v>53.666666666666671</v>
      </c>
      <c r="AL6" s="11">
        <v>0.56999999999999995</v>
      </c>
      <c r="AM6" s="11">
        <v>1</v>
      </c>
      <c r="AN6" s="11">
        <v>0.5</v>
      </c>
      <c r="AO6" s="12">
        <f t="shared" si="5"/>
        <v>69</v>
      </c>
      <c r="AP6" s="11">
        <v>0</v>
      </c>
      <c r="AQ6" s="11">
        <v>1</v>
      </c>
      <c r="AR6" s="11">
        <v>0</v>
      </c>
      <c r="AS6" s="12">
        <f t="shared" si="6"/>
        <v>33.333333333333329</v>
      </c>
      <c r="AT6" s="12">
        <f t="shared" si="7"/>
        <v>64.333333333333329</v>
      </c>
    </row>
    <row r="7" spans="1:46" x14ac:dyDescent="0.25">
      <c r="A7" s="10" t="s">
        <v>68</v>
      </c>
      <c r="B7" s="10" t="s">
        <v>25</v>
      </c>
      <c r="C7" s="10" t="s">
        <v>26</v>
      </c>
      <c r="D7" s="10" t="s">
        <v>69</v>
      </c>
      <c r="E7" s="10" t="s">
        <v>39</v>
      </c>
      <c r="F7" s="10" t="s">
        <v>58</v>
      </c>
      <c r="G7" s="10" t="s">
        <v>70</v>
      </c>
      <c r="H7" s="10" t="s">
        <v>70</v>
      </c>
      <c r="I7" s="10" t="s">
        <v>32</v>
      </c>
      <c r="J7" s="13">
        <v>45177.660497685189</v>
      </c>
      <c r="K7" s="13">
        <v>45180.494675925926</v>
      </c>
      <c r="L7" s="11" t="s">
        <v>71</v>
      </c>
      <c r="M7" s="11">
        <v>14.66</v>
      </c>
      <c r="N7" s="12">
        <f t="shared" si="0"/>
        <v>58.64</v>
      </c>
      <c r="O7" s="11">
        <v>0</v>
      </c>
      <c r="P7" s="11">
        <v>1</v>
      </c>
      <c r="Q7" s="11">
        <v>1</v>
      </c>
      <c r="R7" s="11">
        <v>0</v>
      </c>
      <c r="S7" s="11">
        <v>1</v>
      </c>
      <c r="T7" s="11">
        <v>1</v>
      </c>
      <c r="U7" s="11">
        <v>0</v>
      </c>
      <c r="V7" s="11">
        <v>0</v>
      </c>
      <c r="W7" s="11">
        <v>0</v>
      </c>
      <c r="X7" s="11">
        <v>1</v>
      </c>
      <c r="Y7" s="12">
        <f t="shared" si="1"/>
        <v>50</v>
      </c>
      <c r="Z7" s="11">
        <v>0.5</v>
      </c>
      <c r="AA7" s="11">
        <v>0.67</v>
      </c>
      <c r="AB7" s="11">
        <v>0.4</v>
      </c>
      <c r="AC7" s="12">
        <f t="shared" si="2"/>
        <v>52.333333333333329</v>
      </c>
      <c r="AD7" s="11">
        <v>1</v>
      </c>
      <c r="AE7" s="11">
        <v>0.5</v>
      </c>
      <c r="AF7" s="11">
        <v>1</v>
      </c>
      <c r="AG7" s="12">
        <f t="shared" si="3"/>
        <v>83.333333333333343</v>
      </c>
      <c r="AH7" s="11">
        <v>1</v>
      </c>
      <c r="AI7" s="11">
        <v>0.67</v>
      </c>
      <c r="AJ7" s="11">
        <v>1</v>
      </c>
      <c r="AK7" s="12">
        <f t="shared" si="4"/>
        <v>89</v>
      </c>
      <c r="AL7" s="11">
        <v>1</v>
      </c>
      <c r="AM7" s="11">
        <v>0.43</v>
      </c>
      <c r="AN7" s="11">
        <v>1</v>
      </c>
      <c r="AO7" s="12">
        <f t="shared" si="5"/>
        <v>81</v>
      </c>
      <c r="AP7" s="11">
        <v>0</v>
      </c>
      <c r="AQ7" s="11">
        <v>0</v>
      </c>
      <c r="AR7" s="11">
        <v>0.5</v>
      </c>
      <c r="AS7" s="12">
        <f t="shared" si="6"/>
        <v>16.666666666666664</v>
      </c>
      <c r="AT7" s="12">
        <f t="shared" si="7"/>
        <v>64.466666666666654</v>
      </c>
    </row>
    <row r="8" spans="1:46" x14ac:dyDescent="0.25">
      <c r="A8" s="10" t="s">
        <v>72</v>
      </c>
      <c r="B8" s="10" t="s">
        <v>25</v>
      </c>
      <c r="C8" s="10" t="s">
        <v>26</v>
      </c>
      <c r="D8" s="10" t="s">
        <v>65</v>
      </c>
      <c r="E8" s="10" t="s">
        <v>39</v>
      </c>
      <c r="F8" s="10" t="s">
        <v>48</v>
      </c>
      <c r="G8" s="10" t="s">
        <v>73</v>
      </c>
      <c r="H8" s="10" t="s">
        <v>73</v>
      </c>
      <c r="I8" s="10" t="s">
        <v>32</v>
      </c>
      <c r="J8" s="13">
        <v>45184.598749999997</v>
      </c>
      <c r="K8" s="13">
        <v>45184.656215277777</v>
      </c>
      <c r="L8" s="11" t="s">
        <v>74</v>
      </c>
      <c r="M8" s="11">
        <v>15.97</v>
      </c>
      <c r="N8" s="12">
        <f t="shared" si="0"/>
        <v>63.88</v>
      </c>
      <c r="O8" s="11">
        <v>0</v>
      </c>
      <c r="P8" s="11">
        <v>1</v>
      </c>
      <c r="Q8" s="11">
        <v>1</v>
      </c>
      <c r="R8" s="11">
        <v>1</v>
      </c>
      <c r="S8" s="11">
        <v>1</v>
      </c>
      <c r="T8" s="11">
        <v>0</v>
      </c>
      <c r="U8" s="11">
        <v>0</v>
      </c>
      <c r="V8" s="11">
        <v>1</v>
      </c>
      <c r="W8" s="11">
        <v>0</v>
      </c>
      <c r="X8" s="11">
        <v>1</v>
      </c>
      <c r="Y8" s="12">
        <f t="shared" si="1"/>
        <v>60</v>
      </c>
      <c r="Z8" s="11">
        <v>0.8</v>
      </c>
      <c r="AA8" s="11">
        <v>0.5</v>
      </c>
      <c r="AB8" s="11">
        <v>1</v>
      </c>
      <c r="AC8" s="12">
        <f t="shared" si="2"/>
        <v>76.666666666666657</v>
      </c>
      <c r="AD8" s="11">
        <v>1</v>
      </c>
      <c r="AE8" s="11">
        <v>0.5</v>
      </c>
      <c r="AF8" s="11">
        <v>1</v>
      </c>
      <c r="AG8" s="12">
        <f t="shared" si="3"/>
        <v>83.333333333333343</v>
      </c>
      <c r="AH8" s="11">
        <v>0</v>
      </c>
      <c r="AI8" s="11">
        <v>0.89</v>
      </c>
      <c r="AJ8" s="11">
        <v>1</v>
      </c>
      <c r="AK8" s="12">
        <f t="shared" si="4"/>
        <v>63</v>
      </c>
      <c r="AL8" s="11">
        <v>1</v>
      </c>
      <c r="AM8" s="11">
        <v>0.5</v>
      </c>
      <c r="AN8" s="11">
        <v>0.28999999999999998</v>
      </c>
      <c r="AO8" s="12">
        <f t="shared" si="5"/>
        <v>59.666666666666671</v>
      </c>
      <c r="AP8" s="11">
        <v>1</v>
      </c>
      <c r="AQ8" s="11">
        <v>0</v>
      </c>
      <c r="AR8" s="11">
        <v>0.5</v>
      </c>
      <c r="AS8" s="12">
        <f t="shared" si="6"/>
        <v>50</v>
      </c>
      <c r="AT8" s="12">
        <f t="shared" si="7"/>
        <v>66.533333333333317</v>
      </c>
    </row>
    <row r="9" spans="1:46" x14ac:dyDescent="0.25">
      <c r="A9" s="13" t="s">
        <v>75</v>
      </c>
      <c r="B9" s="13" t="s">
        <v>25</v>
      </c>
      <c r="C9" s="13" t="s">
        <v>26</v>
      </c>
      <c r="D9" s="13" t="s">
        <v>76</v>
      </c>
      <c r="E9" s="13" t="s">
        <v>39</v>
      </c>
      <c r="F9" s="13" t="s">
        <v>29</v>
      </c>
      <c r="G9" s="10" t="s">
        <v>77</v>
      </c>
      <c r="H9" s="10" t="s">
        <v>77</v>
      </c>
      <c r="I9" s="13" t="s">
        <v>32</v>
      </c>
      <c r="J9" s="13" t="s">
        <v>78</v>
      </c>
      <c r="K9" s="13" t="s">
        <v>79</v>
      </c>
      <c r="L9" s="13" t="s">
        <v>80</v>
      </c>
      <c r="M9" s="16">
        <v>16.7</v>
      </c>
      <c r="N9" s="12">
        <f t="shared" si="0"/>
        <v>66.8</v>
      </c>
      <c r="O9" s="16">
        <v>1</v>
      </c>
      <c r="P9" s="16">
        <v>1</v>
      </c>
      <c r="Q9" s="16">
        <v>1</v>
      </c>
      <c r="R9" s="16">
        <v>0</v>
      </c>
      <c r="S9" s="16">
        <v>1</v>
      </c>
      <c r="T9" s="16">
        <v>0</v>
      </c>
      <c r="U9" s="16">
        <v>1</v>
      </c>
      <c r="V9" s="16">
        <v>1</v>
      </c>
      <c r="W9" s="16">
        <v>0</v>
      </c>
      <c r="X9" s="16">
        <v>1</v>
      </c>
      <c r="Y9" s="12">
        <f t="shared" si="1"/>
        <v>70</v>
      </c>
      <c r="Z9" s="16">
        <v>1</v>
      </c>
      <c r="AA9" s="16">
        <v>0.5</v>
      </c>
      <c r="AB9" s="16">
        <v>0.5</v>
      </c>
      <c r="AC9" s="12">
        <f t="shared" si="2"/>
        <v>66.666666666666657</v>
      </c>
      <c r="AD9" s="16">
        <v>0.5</v>
      </c>
      <c r="AE9" s="16">
        <v>1</v>
      </c>
      <c r="AF9" s="16">
        <v>1</v>
      </c>
      <c r="AG9" s="12">
        <f t="shared" si="3"/>
        <v>83.333333333333343</v>
      </c>
      <c r="AH9" s="16">
        <v>0.6</v>
      </c>
      <c r="AI9" s="16">
        <v>0.89</v>
      </c>
      <c r="AJ9" s="16">
        <v>1</v>
      </c>
      <c r="AK9" s="12">
        <f t="shared" si="4"/>
        <v>83</v>
      </c>
      <c r="AL9" s="16">
        <v>1</v>
      </c>
      <c r="AM9" s="16">
        <v>0.71</v>
      </c>
      <c r="AN9" s="16">
        <v>1</v>
      </c>
      <c r="AO9" s="12">
        <f t="shared" si="5"/>
        <v>90.333333333333329</v>
      </c>
      <c r="AP9" s="16">
        <v>0</v>
      </c>
      <c r="AQ9" s="16">
        <v>0</v>
      </c>
      <c r="AR9" s="16">
        <v>0</v>
      </c>
      <c r="AS9" s="12">
        <f t="shared" si="6"/>
        <v>0</v>
      </c>
      <c r="AT9" s="12">
        <f t="shared" si="7"/>
        <v>64.666666666666657</v>
      </c>
    </row>
    <row r="10" spans="1:46" x14ac:dyDescent="0.25">
      <c r="A10" s="13" t="s">
        <v>81</v>
      </c>
      <c r="B10" s="13" t="s">
        <v>25</v>
      </c>
      <c r="C10" s="13" t="s">
        <v>26</v>
      </c>
      <c r="D10" s="13" t="s">
        <v>82</v>
      </c>
      <c r="E10" s="13" t="s">
        <v>39</v>
      </c>
      <c r="F10" s="13" t="s">
        <v>29</v>
      </c>
      <c r="G10" s="10" t="s">
        <v>83</v>
      </c>
      <c r="H10" s="10" t="s">
        <v>83</v>
      </c>
      <c r="I10" s="13" t="s">
        <v>32</v>
      </c>
      <c r="J10" s="13" t="s">
        <v>84</v>
      </c>
      <c r="K10" s="13" t="s">
        <v>85</v>
      </c>
      <c r="L10" s="13" t="s">
        <v>86</v>
      </c>
      <c r="M10" s="16">
        <v>10.58</v>
      </c>
      <c r="N10" s="12">
        <f t="shared" si="0"/>
        <v>42.32</v>
      </c>
      <c r="O10" s="16">
        <v>0</v>
      </c>
      <c r="P10" s="16">
        <v>1</v>
      </c>
      <c r="Q10" s="16">
        <v>0</v>
      </c>
      <c r="R10" s="16">
        <v>1</v>
      </c>
      <c r="S10" s="16">
        <v>1</v>
      </c>
      <c r="T10" s="16">
        <v>0.5</v>
      </c>
      <c r="U10" s="16">
        <v>0</v>
      </c>
      <c r="V10" s="16">
        <v>0.67</v>
      </c>
      <c r="W10" s="16">
        <v>0</v>
      </c>
      <c r="X10" s="16" t="s">
        <v>45</v>
      </c>
      <c r="Y10" s="12">
        <f t="shared" si="1"/>
        <v>46.333333333333329</v>
      </c>
      <c r="Z10" s="16">
        <v>0</v>
      </c>
      <c r="AA10" s="16">
        <v>0.83</v>
      </c>
      <c r="AB10" s="16">
        <v>0.5</v>
      </c>
      <c r="AC10" s="12">
        <f t="shared" si="2"/>
        <v>44.333333333333336</v>
      </c>
      <c r="AD10" s="16">
        <v>0.5</v>
      </c>
      <c r="AE10" s="16">
        <v>0</v>
      </c>
      <c r="AF10" s="16">
        <v>1</v>
      </c>
      <c r="AG10" s="12">
        <f t="shared" si="3"/>
        <v>50</v>
      </c>
      <c r="AH10" s="16">
        <v>0.13</v>
      </c>
      <c r="AI10" s="16">
        <v>0.44</v>
      </c>
      <c r="AJ10" s="16">
        <v>1</v>
      </c>
      <c r="AK10" s="12">
        <f t="shared" si="4"/>
        <v>52.333333333333329</v>
      </c>
      <c r="AL10" s="16">
        <v>1</v>
      </c>
      <c r="AM10" s="16">
        <v>1</v>
      </c>
      <c r="AN10" s="16" t="s">
        <v>45</v>
      </c>
      <c r="AO10" s="12">
        <f t="shared" si="5"/>
        <v>100</v>
      </c>
      <c r="AP10" s="16" t="s">
        <v>45</v>
      </c>
      <c r="AQ10" s="16">
        <v>0</v>
      </c>
      <c r="AR10" s="16" t="s">
        <v>45</v>
      </c>
      <c r="AS10" s="12">
        <f t="shared" si="6"/>
        <v>0</v>
      </c>
      <c r="AT10" s="12">
        <f t="shared" si="7"/>
        <v>53.333333333333336</v>
      </c>
    </row>
    <row r="11" spans="1:46" x14ac:dyDescent="0.25">
      <c r="A11" s="13" t="s">
        <v>87</v>
      </c>
      <c r="B11" s="13" t="s">
        <v>25</v>
      </c>
      <c r="C11" s="13" t="s">
        <v>26</v>
      </c>
      <c r="D11" s="13" t="s">
        <v>88</v>
      </c>
      <c r="E11" s="13" t="s">
        <v>39</v>
      </c>
      <c r="F11" s="13" t="s">
        <v>58</v>
      </c>
      <c r="G11" s="13"/>
      <c r="H11" s="13"/>
      <c r="I11" s="13" t="s">
        <v>32</v>
      </c>
      <c r="J11" s="13" t="s">
        <v>89</v>
      </c>
      <c r="K11" s="13" t="s">
        <v>90</v>
      </c>
      <c r="L11" s="13" t="s">
        <v>91</v>
      </c>
      <c r="M11" s="16">
        <v>10.63</v>
      </c>
      <c r="N11" s="12">
        <f t="shared" si="0"/>
        <v>42.52</v>
      </c>
      <c r="O11" s="16">
        <v>0</v>
      </c>
      <c r="P11" s="16">
        <v>1</v>
      </c>
      <c r="Q11" s="16">
        <v>0.5</v>
      </c>
      <c r="R11" s="16">
        <v>1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2">
        <f t="shared" si="1"/>
        <v>25</v>
      </c>
      <c r="Z11" s="16">
        <v>0.5</v>
      </c>
      <c r="AA11" s="16">
        <v>0.33</v>
      </c>
      <c r="AB11" s="16">
        <v>0.5</v>
      </c>
      <c r="AC11" s="12">
        <f t="shared" si="2"/>
        <v>44.333333333333336</v>
      </c>
      <c r="AD11" s="16">
        <v>0.5</v>
      </c>
      <c r="AE11" s="16">
        <v>1</v>
      </c>
      <c r="AF11" s="16">
        <v>0</v>
      </c>
      <c r="AG11" s="12">
        <f t="shared" si="3"/>
        <v>50</v>
      </c>
      <c r="AH11" s="16">
        <v>0.33</v>
      </c>
      <c r="AI11" s="16">
        <v>0.56000000000000005</v>
      </c>
      <c r="AJ11" s="16">
        <v>1</v>
      </c>
      <c r="AK11" s="12">
        <f t="shared" si="4"/>
        <v>63</v>
      </c>
      <c r="AL11" s="16">
        <v>1</v>
      </c>
      <c r="AM11" s="16">
        <v>0.56999999999999995</v>
      </c>
      <c r="AN11" s="16">
        <v>0.33</v>
      </c>
      <c r="AO11" s="12">
        <f t="shared" si="5"/>
        <v>63.333333333333329</v>
      </c>
      <c r="AP11" s="16">
        <v>1</v>
      </c>
      <c r="AQ11" s="16">
        <v>0.5</v>
      </c>
      <c r="AR11" s="16">
        <v>0</v>
      </c>
      <c r="AS11" s="12">
        <f t="shared" si="6"/>
        <v>50</v>
      </c>
      <c r="AT11" s="12">
        <f t="shared" si="7"/>
        <v>54.133333333333347</v>
      </c>
    </row>
    <row r="12" spans="1:46" x14ac:dyDescent="0.25">
      <c r="A12" s="10" t="s">
        <v>92</v>
      </c>
      <c r="B12" s="10" t="s">
        <v>25</v>
      </c>
      <c r="C12" s="10" t="s">
        <v>26</v>
      </c>
      <c r="D12" s="10" t="s">
        <v>93</v>
      </c>
      <c r="E12" s="10" t="s">
        <v>39</v>
      </c>
      <c r="F12" s="15"/>
      <c r="G12" s="15"/>
      <c r="H12" s="15"/>
      <c r="I12" s="10" t="s">
        <v>32</v>
      </c>
      <c r="J12" s="13">
        <v>45180.861041666663</v>
      </c>
      <c r="K12" s="13">
        <v>45180.893530092595</v>
      </c>
      <c r="L12" s="11" t="s">
        <v>94</v>
      </c>
      <c r="M12" s="11">
        <v>13.82</v>
      </c>
      <c r="N12" s="12">
        <f t="shared" si="0"/>
        <v>55.279999999999994</v>
      </c>
      <c r="O12" s="11">
        <v>1</v>
      </c>
      <c r="P12" s="11">
        <v>1</v>
      </c>
      <c r="Q12" s="11">
        <v>1</v>
      </c>
      <c r="R12" s="11">
        <v>0</v>
      </c>
      <c r="S12" s="11">
        <v>0.33</v>
      </c>
      <c r="T12" s="11">
        <v>1</v>
      </c>
      <c r="U12" s="11">
        <v>1</v>
      </c>
      <c r="V12" s="11">
        <v>0.5</v>
      </c>
      <c r="W12" s="11">
        <v>0</v>
      </c>
      <c r="X12" s="11">
        <v>1</v>
      </c>
      <c r="Y12" s="12">
        <f t="shared" si="1"/>
        <v>68.300000000000011</v>
      </c>
      <c r="Z12" s="11">
        <v>1</v>
      </c>
      <c r="AA12" s="11">
        <v>0.25</v>
      </c>
      <c r="AB12" s="11">
        <v>0.5</v>
      </c>
      <c r="AC12" s="12">
        <f t="shared" si="2"/>
        <v>58.333333333333336</v>
      </c>
      <c r="AD12" s="11">
        <v>1</v>
      </c>
      <c r="AE12" s="11">
        <v>0</v>
      </c>
      <c r="AF12" s="11">
        <v>0.5</v>
      </c>
      <c r="AG12" s="12">
        <f t="shared" si="3"/>
        <v>50</v>
      </c>
      <c r="AH12" s="11">
        <v>1</v>
      </c>
      <c r="AI12" s="11">
        <v>0</v>
      </c>
      <c r="AJ12" s="11">
        <v>7.0000000000000007E-2</v>
      </c>
      <c r="AK12" s="12">
        <f t="shared" si="4"/>
        <v>35.666666666666671</v>
      </c>
      <c r="AL12" s="11">
        <v>0.71</v>
      </c>
      <c r="AM12" s="11">
        <v>0.89</v>
      </c>
      <c r="AN12" s="11">
        <v>0.56999999999999995</v>
      </c>
      <c r="AO12" s="12">
        <f t="shared" si="5"/>
        <v>72.333333333333329</v>
      </c>
      <c r="AP12" s="11">
        <v>0</v>
      </c>
      <c r="AQ12" s="11">
        <v>0.5</v>
      </c>
      <c r="AR12" s="11">
        <v>0</v>
      </c>
      <c r="AS12" s="12">
        <f t="shared" si="6"/>
        <v>16.666666666666664</v>
      </c>
      <c r="AT12" s="12">
        <f t="shared" si="7"/>
        <v>46.6</v>
      </c>
    </row>
    <row r="13" spans="1:46" x14ac:dyDescent="0.25">
      <c r="A13" s="10" t="s">
        <v>95</v>
      </c>
      <c r="B13" s="10" t="s">
        <v>25</v>
      </c>
      <c r="C13" s="10" t="s">
        <v>26</v>
      </c>
      <c r="D13" s="10" t="s">
        <v>69</v>
      </c>
      <c r="E13" s="10" t="s">
        <v>39</v>
      </c>
      <c r="F13" s="10" t="s">
        <v>58</v>
      </c>
      <c r="G13" s="10" t="s">
        <v>96</v>
      </c>
      <c r="H13" s="10" t="s">
        <v>96</v>
      </c>
      <c r="I13" s="10" t="s">
        <v>32</v>
      </c>
      <c r="J13" s="13">
        <v>45180.515844907408</v>
      </c>
      <c r="K13" s="13">
        <v>45180.556469907409</v>
      </c>
      <c r="L13" s="11" t="s">
        <v>97</v>
      </c>
      <c r="M13" s="11">
        <v>15.31</v>
      </c>
      <c r="N13" s="12">
        <f t="shared" si="0"/>
        <v>61.240000000000009</v>
      </c>
      <c r="O13" s="11">
        <v>1</v>
      </c>
      <c r="P13" s="11">
        <v>0</v>
      </c>
      <c r="Q13" s="11">
        <v>0</v>
      </c>
      <c r="R13" s="11">
        <v>1</v>
      </c>
      <c r="S13" s="11">
        <v>0.5</v>
      </c>
      <c r="T13" s="11">
        <v>1</v>
      </c>
      <c r="U13" s="11">
        <v>1</v>
      </c>
      <c r="V13" s="11">
        <v>0</v>
      </c>
      <c r="W13" s="11">
        <v>0</v>
      </c>
      <c r="X13" s="11">
        <v>1</v>
      </c>
      <c r="Y13" s="12">
        <f t="shared" si="1"/>
        <v>55.000000000000007</v>
      </c>
      <c r="Z13" s="11">
        <v>0.5</v>
      </c>
      <c r="AA13" s="11">
        <v>0</v>
      </c>
      <c r="AB13" s="11">
        <v>0.33</v>
      </c>
      <c r="AC13" s="12">
        <f t="shared" si="2"/>
        <v>27.666666666666668</v>
      </c>
      <c r="AD13" s="11">
        <v>1</v>
      </c>
      <c r="AE13" s="11">
        <v>1</v>
      </c>
      <c r="AF13" s="11">
        <v>0.5</v>
      </c>
      <c r="AG13" s="12">
        <f t="shared" si="3"/>
        <v>83.333333333333343</v>
      </c>
      <c r="AH13" s="11">
        <v>0.2</v>
      </c>
      <c r="AI13" s="11">
        <v>0</v>
      </c>
      <c r="AJ13" s="11">
        <v>0.78</v>
      </c>
      <c r="AK13" s="12">
        <f t="shared" si="4"/>
        <v>32.666666666666664</v>
      </c>
      <c r="AL13" s="11">
        <v>1</v>
      </c>
      <c r="AM13" s="11">
        <v>1</v>
      </c>
      <c r="AN13" s="11">
        <v>1</v>
      </c>
      <c r="AO13" s="12">
        <f t="shared" si="5"/>
        <v>100</v>
      </c>
      <c r="AP13" s="11">
        <v>1</v>
      </c>
      <c r="AQ13" s="11">
        <v>1</v>
      </c>
      <c r="AR13" s="11">
        <v>0.5</v>
      </c>
      <c r="AS13" s="12">
        <f t="shared" si="6"/>
        <v>83.333333333333343</v>
      </c>
      <c r="AT13" s="12">
        <f t="shared" si="7"/>
        <v>65.400000000000006</v>
      </c>
    </row>
    <row r="14" spans="1:46" ht="15.75" x14ac:dyDescent="0.25">
      <c r="A14" s="17" t="s">
        <v>34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4">
        <f>AVERAGE(M4:M13)</f>
        <v>14.978999999999999</v>
      </c>
      <c r="N14" s="14">
        <f t="shared" ref="N14:AT14" si="8">AVERAGE(N4:N13)</f>
        <v>59.915999999999997</v>
      </c>
      <c r="O14" s="14">
        <f t="shared" si="8"/>
        <v>0.5</v>
      </c>
      <c r="P14" s="14">
        <f t="shared" si="8"/>
        <v>0.7</v>
      </c>
      <c r="Q14" s="14">
        <f t="shared" si="8"/>
        <v>0.75</v>
      </c>
      <c r="R14" s="14">
        <f t="shared" si="8"/>
        <v>0.55000000000000004</v>
      </c>
      <c r="S14" s="14">
        <f t="shared" si="8"/>
        <v>0.68300000000000005</v>
      </c>
      <c r="T14" s="14">
        <f t="shared" si="8"/>
        <v>0.55000000000000004</v>
      </c>
      <c r="U14" s="14">
        <f t="shared" si="8"/>
        <v>0.6</v>
      </c>
      <c r="V14" s="14">
        <f t="shared" si="8"/>
        <v>0.38400000000000001</v>
      </c>
      <c r="W14" s="14">
        <f t="shared" si="8"/>
        <v>0.1</v>
      </c>
      <c r="X14" s="14">
        <f t="shared" si="8"/>
        <v>0.88888888888888884</v>
      </c>
      <c r="Y14" s="14">
        <f t="shared" si="8"/>
        <v>56.63333333333334</v>
      </c>
      <c r="Z14" s="14">
        <f t="shared" si="8"/>
        <v>0.64700000000000002</v>
      </c>
      <c r="AA14" s="14">
        <f t="shared" si="8"/>
        <v>0.55499999999999994</v>
      </c>
      <c r="AB14" s="14">
        <f t="shared" si="8"/>
        <v>0.59000000000000008</v>
      </c>
      <c r="AC14" s="14">
        <f t="shared" si="8"/>
        <v>59.733333333333327</v>
      </c>
      <c r="AD14" s="14">
        <f t="shared" si="8"/>
        <v>0.8</v>
      </c>
      <c r="AE14" s="14">
        <f t="shared" si="8"/>
        <v>0.65</v>
      </c>
      <c r="AF14" s="14">
        <f t="shared" si="8"/>
        <v>0.8</v>
      </c>
      <c r="AG14" s="14">
        <f t="shared" si="8"/>
        <v>75.000000000000014</v>
      </c>
      <c r="AH14" s="14">
        <f t="shared" si="8"/>
        <v>0.57099999999999995</v>
      </c>
      <c r="AI14" s="14">
        <f t="shared" si="8"/>
        <v>0.49199999999999999</v>
      </c>
      <c r="AJ14" s="14">
        <f t="shared" si="8"/>
        <v>0.85199999999999998</v>
      </c>
      <c r="AK14" s="14">
        <f t="shared" si="8"/>
        <v>63.833333333333329</v>
      </c>
      <c r="AL14" s="14">
        <f t="shared" si="8"/>
        <v>0.92800000000000016</v>
      </c>
      <c r="AM14" s="14">
        <f t="shared" si="8"/>
        <v>0.71000000000000008</v>
      </c>
      <c r="AN14" s="14">
        <f t="shared" si="8"/>
        <v>0.7433333333333334</v>
      </c>
      <c r="AO14" s="14">
        <f t="shared" si="8"/>
        <v>80.233333333333334</v>
      </c>
      <c r="AP14" s="14">
        <f t="shared" si="8"/>
        <v>0.44444444444444442</v>
      </c>
      <c r="AQ14" s="14">
        <f t="shared" si="8"/>
        <v>0.4</v>
      </c>
      <c r="AR14" s="14">
        <f t="shared" si="8"/>
        <v>0.33333333333333331</v>
      </c>
      <c r="AS14" s="14">
        <f t="shared" si="8"/>
        <v>36.666666666666664</v>
      </c>
      <c r="AT14" s="14">
        <f t="shared" si="8"/>
        <v>63.493333333333325</v>
      </c>
    </row>
  </sheetData>
  <mergeCells count="29"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M1:M3"/>
    <mergeCell ref="N1:N3"/>
    <mergeCell ref="O1:Y1"/>
    <mergeCell ref="Z1:AT1"/>
    <mergeCell ref="O2:Y2"/>
    <mergeCell ref="Z2:AC2"/>
    <mergeCell ref="AD2:AG2"/>
    <mergeCell ref="AH2:AK2"/>
    <mergeCell ref="AL2:AO2"/>
    <mergeCell ref="AP2:AS2"/>
    <mergeCell ref="AT2:AT3"/>
    <mergeCell ref="O3:X3"/>
    <mergeCell ref="Z3:AB3"/>
    <mergeCell ref="AD3:AF3"/>
    <mergeCell ref="AH3:AJ3"/>
    <mergeCell ref="AL3:AN3"/>
    <mergeCell ref="AP3:AR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"/>
  <sheetViews>
    <sheetView workbookViewId="0">
      <selection activeCell="M7" sqref="M7:AT7"/>
    </sheetView>
  </sheetViews>
  <sheetFormatPr defaultRowHeight="15" x14ac:dyDescent="0.25"/>
  <cols>
    <col min="1" max="1" width="36.5703125" bestFit="1" customWidth="1"/>
    <col min="2" max="2" width="18.7109375" bestFit="1" customWidth="1"/>
    <col min="3" max="3" width="16.5703125" customWidth="1"/>
    <col min="4" max="4" width="36.5703125" bestFit="1" customWidth="1"/>
    <col min="5" max="5" width="20.140625" bestFit="1" customWidth="1"/>
    <col min="6" max="6" width="32.42578125" bestFit="1" customWidth="1"/>
    <col min="7" max="7" width="10.85546875" bestFit="1" customWidth="1"/>
    <col min="8" max="8" width="18.42578125" bestFit="1" customWidth="1"/>
    <col min="9" max="9" width="19.140625" bestFit="1" customWidth="1"/>
    <col min="10" max="11" width="14.85546875" bestFit="1" customWidth="1"/>
    <col min="12" max="12" width="16.7109375" customWidth="1"/>
    <col min="13" max="13" width="17.42578125" bestFit="1" customWidth="1"/>
    <col min="14" max="14" width="16.42578125" customWidth="1"/>
    <col min="15" max="24" width="5" customWidth="1"/>
    <col min="25" max="25" width="18.85546875" customWidth="1"/>
    <col min="26" max="28" width="5" customWidth="1"/>
    <col min="29" max="29" width="15.7109375" customWidth="1"/>
    <col min="30" max="32" width="5" customWidth="1"/>
    <col min="33" max="33" width="17.7109375" customWidth="1"/>
    <col min="34" max="36" width="5" customWidth="1"/>
    <col min="37" max="37" width="17.85546875" customWidth="1"/>
    <col min="38" max="40" width="7.7109375" customWidth="1"/>
    <col min="41" max="41" width="18.7109375" customWidth="1"/>
    <col min="42" max="44" width="5" customWidth="1"/>
    <col min="45" max="45" width="17.7109375" customWidth="1"/>
    <col min="46" max="46" width="21.42578125" customWidth="1"/>
  </cols>
  <sheetData>
    <row r="1" spans="1:46" x14ac:dyDescent="0.25">
      <c r="A1" s="98" t="s">
        <v>0</v>
      </c>
      <c r="B1" s="98" t="s">
        <v>1</v>
      </c>
      <c r="C1" s="98" t="s">
        <v>2</v>
      </c>
      <c r="D1" s="98" t="s">
        <v>3</v>
      </c>
      <c r="E1" s="98" t="s">
        <v>4</v>
      </c>
      <c r="F1" s="98" t="s">
        <v>5</v>
      </c>
      <c r="G1" s="98" t="s">
        <v>6</v>
      </c>
      <c r="H1" s="98" t="s">
        <v>7</v>
      </c>
      <c r="I1" s="98" t="s">
        <v>8</v>
      </c>
      <c r="J1" s="98" t="s">
        <v>9</v>
      </c>
      <c r="K1" s="98" t="s">
        <v>10</v>
      </c>
      <c r="L1" s="98" t="s">
        <v>11</v>
      </c>
      <c r="M1" s="98" t="s">
        <v>12</v>
      </c>
      <c r="N1" s="98" t="s">
        <v>13</v>
      </c>
      <c r="O1" s="98" t="s">
        <v>14</v>
      </c>
      <c r="P1" s="98"/>
      <c r="Q1" s="98"/>
      <c r="R1" s="98"/>
      <c r="S1" s="98"/>
      <c r="T1" s="98"/>
      <c r="U1" s="98"/>
      <c r="V1" s="98"/>
      <c r="W1" s="98"/>
      <c r="X1" s="98"/>
      <c r="Y1" s="98"/>
      <c r="Z1" s="98" t="s">
        <v>15</v>
      </c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</row>
    <row r="2" spans="1:46" x14ac:dyDescent="0.25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 t="s">
        <v>16</v>
      </c>
      <c r="P2" s="98"/>
      <c r="Q2" s="98"/>
      <c r="R2" s="98"/>
      <c r="S2" s="98"/>
      <c r="T2" s="98"/>
      <c r="U2" s="98"/>
      <c r="V2" s="98"/>
      <c r="W2" s="98"/>
      <c r="X2" s="98"/>
      <c r="Y2" s="98"/>
      <c r="Z2" s="98" t="s">
        <v>17</v>
      </c>
      <c r="AA2" s="98"/>
      <c r="AB2" s="98"/>
      <c r="AC2" s="98"/>
      <c r="AD2" s="98" t="s">
        <v>35</v>
      </c>
      <c r="AE2" s="98"/>
      <c r="AF2" s="98"/>
      <c r="AG2" s="98"/>
      <c r="AH2" s="98" t="s">
        <v>19</v>
      </c>
      <c r="AI2" s="98"/>
      <c r="AJ2" s="98"/>
      <c r="AK2" s="98"/>
      <c r="AL2" s="98" t="s">
        <v>36</v>
      </c>
      <c r="AM2" s="98"/>
      <c r="AN2" s="98"/>
      <c r="AO2" s="98"/>
      <c r="AP2" s="98" t="s">
        <v>21</v>
      </c>
      <c r="AQ2" s="98"/>
      <c r="AR2" s="98"/>
      <c r="AS2" s="98"/>
      <c r="AT2" s="98" t="s">
        <v>23</v>
      </c>
    </row>
    <row r="3" spans="1:46" ht="38.25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 t="s">
        <v>22</v>
      </c>
      <c r="P3" s="98"/>
      <c r="Q3" s="98"/>
      <c r="R3" s="98"/>
      <c r="S3" s="98"/>
      <c r="T3" s="98"/>
      <c r="U3" s="98"/>
      <c r="V3" s="98"/>
      <c r="W3" s="98"/>
      <c r="X3" s="98"/>
      <c r="Y3" s="9" t="s">
        <v>23</v>
      </c>
      <c r="Z3" s="98" t="s">
        <v>22</v>
      </c>
      <c r="AA3" s="98"/>
      <c r="AB3" s="98"/>
      <c r="AC3" s="9" t="s">
        <v>23</v>
      </c>
      <c r="AD3" s="98" t="s">
        <v>22</v>
      </c>
      <c r="AE3" s="98"/>
      <c r="AF3" s="98"/>
      <c r="AG3" s="9" t="s">
        <v>23</v>
      </c>
      <c r="AH3" s="98" t="s">
        <v>22</v>
      </c>
      <c r="AI3" s="98"/>
      <c r="AJ3" s="98"/>
      <c r="AK3" s="9" t="s">
        <v>23</v>
      </c>
      <c r="AL3" s="98" t="s">
        <v>22</v>
      </c>
      <c r="AM3" s="98"/>
      <c r="AN3" s="98"/>
      <c r="AO3" s="9" t="s">
        <v>23</v>
      </c>
      <c r="AP3" s="98" t="s">
        <v>22</v>
      </c>
      <c r="AQ3" s="98"/>
      <c r="AR3" s="98"/>
      <c r="AS3" s="9" t="s">
        <v>23</v>
      </c>
      <c r="AT3" s="98"/>
    </row>
    <row r="4" spans="1:46" x14ac:dyDescent="0.25">
      <c r="A4" s="10" t="s">
        <v>37</v>
      </c>
      <c r="B4" s="10" t="s">
        <v>25</v>
      </c>
      <c r="C4" s="10" t="s">
        <v>26</v>
      </c>
      <c r="D4" s="10" t="s">
        <v>38</v>
      </c>
      <c r="E4" s="10" t="s">
        <v>39</v>
      </c>
      <c r="F4" s="10" t="s">
        <v>29</v>
      </c>
      <c r="G4" s="10" t="s">
        <v>40</v>
      </c>
      <c r="H4" s="10" t="s">
        <v>41</v>
      </c>
      <c r="I4" s="10" t="s">
        <v>32</v>
      </c>
      <c r="J4" s="11" t="s">
        <v>42</v>
      </c>
      <c r="K4" s="11" t="s">
        <v>43</v>
      </c>
      <c r="L4" s="11" t="s">
        <v>44</v>
      </c>
      <c r="M4" s="11">
        <v>4.8499999999999996</v>
      </c>
      <c r="N4" s="12">
        <f t="shared" ref="N4:N6" si="0">M4/25*100</f>
        <v>19.399999999999999</v>
      </c>
      <c r="O4" s="11">
        <v>0.14000000000000001</v>
      </c>
      <c r="P4" s="11">
        <v>0.33</v>
      </c>
      <c r="Q4" s="11">
        <v>1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2">
        <f t="shared" ref="Y4:Y6" si="1">AVERAGE(O4:X4)*100</f>
        <v>14.7</v>
      </c>
      <c r="Z4" s="11">
        <v>0</v>
      </c>
      <c r="AA4" s="11">
        <v>0.2</v>
      </c>
      <c r="AB4" s="11">
        <v>0.25</v>
      </c>
      <c r="AC4" s="12">
        <f t="shared" ref="AC4:AC6" si="2">AVERAGE(Z4:AB4)*100</f>
        <v>15</v>
      </c>
      <c r="AD4" s="11">
        <v>0.4</v>
      </c>
      <c r="AE4" s="11">
        <v>0.2</v>
      </c>
      <c r="AF4" s="11">
        <v>0.25</v>
      </c>
      <c r="AG4" s="12">
        <f t="shared" ref="AG4:AG6" si="3">AVERAGE(AD4:AF4)*100</f>
        <v>28.333333333333339</v>
      </c>
      <c r="AH4" s="11">
        <v>0</v>
      </c>
      <c r="AI4" s="11" t="s">
        <v>45</v>
      </c>
      <c r="AJ4" s="11">
        <v>0.17</v>
      </c>
      <c r="AK4" s="12">
        <f t="shared" ref="AK4:AK6" si="4">AVERAGE(AH4:AJ4)*100</f>
        <v>8.5</v>
      </c>
      <c r="AL4" s="11">
        <v>0.55000000000000004</v>
      </c>
      <c r="AM4" s="11" t="s">
        <v>45</v>
      </c>
      <c r="AN4" s="11">
        <v>0.36</v>
      </c>
      <c r="AO4" s="12">
        <f t="shared" ref="AO4:AO6" si="5">AVERAGE(AL4:AN4)*100</f>
        <v>45.5</v>
      </c>
      <c r="AP4" s="11">
        <v>0</v>
      </c>
      <c r="AQ4" s="11">
        <v>1</v>
      </c>
      <c r="AR4" s="11">
        <v>0</v>
      </c>
      <c r="AS4" s="12">
        <f t="shared" ref="AS4:AS6" si="6">AVERAGE(AP4:AR4)*100</f>
        <v>33.333333333333329</v>
      </c>
      <c r="AT4" s="12">
        <f t="shared" ref="AT4:AT6" si="7">AVERAGE(Z4:AB4,AD4:AF4,AH4:AJ4,AL4:AN4,AP4:AR4)*100</f>
        <v>26</v>
      </c>
    </row>
    <row r="5" spans="1:46" x14ac:dyDescent="0.25">
      <c r="A5" s="10" t="s">
        <v>46</v>
      </c>
      <c r="B5" s="10" t="s">
        <v>25</v>
      </c>
      <c r="C5" s="10" t="s">
        <v>26</v>
      </c>
      <c r="D5" s="10" t="s">
        <v>47</v>
      </c>
      <c r="E5" s="10" t="s">
        <v>39</v>
      </c>
      <c r="F5" s="10" t="s">
        <v>48</v>
      </c>
      <c r="G5" s="10" t="s">
        <v>49</v>
      </c>
      <c r="H5" s="10" t="s">
        <v>49</v>
      </c>
      <c r="I5" s="10" t="s">
        <v>32</v>
      </c>
      <c r="J5" s="13">
        <v>45181.567395833335</v>
      </c>
      <c r="K5" s="13">
        <v>45181.660879629628</v>
      </c>
      <c r="L5" s="11" t="s">
        <v>50</v>
      </c>
      <c r="M5" s="11">
        <v>15.17</v>
      </c>
      <c r="N5" s="12">
        <f t="shared" si="0"/>
        <v>60.68</v>
      </c>
      <c r="O5" s="11">
        <v>1</v>
      </c>
      <c r="P5" s="11">
        <v>0</v>
      </c>
      <c r="Q5" s="11">
        <v>0.43</v>
      </c>
      <c r="R5" s="11">
        <v>1</v>
      </c>
      <c r="S5" s="11">
        <v>1</v>
      </c>
      <c r="T5" s="11">
        <v>1</v>
      </c>
      <c r="U5" s="11">
        <v>1</v>
      </c>
      <c r="V5" s="11">
        <v>1</v>
      </c>
      <c r="W5" s="11">
        <v>0</v>
      </c>
      <c r="X5" s="11">
        <v>1</v>
      </c>
      <c r="Y5" s="12">
        <f t="shared" si="1"/>
        <v>74.3</v>
      </c>
      <c r="Z5" s="11">
        <v>1</v>
      </c>
      <c r="AA5" s="11">
        <v>0.85</v>
      </c>
      <c r="AB5" s="11">
        <v>0.6</v>
      </c>
      <c r="AC5" s="12">
        <f t="shared" si="2"/>
        <v>81.666666666666671</v>
      </c>
      <c r="AD5" s="11">
        <v>0.6</v>
      </c>
      <c r="AE5" s="11">
        <v>0.4</v>
      </c>
      <c r="AF5" s="11">
        <v>1</v>
      </c>
      <c r="AG5" s="12">
        <f t="shared" si="3"/>
        <v>66.666666666666657</v>
      </c>
      <c r="AH5" s="11">
        <v>0.33</v>
      </c>
      <c r="AI5" s="11">
        <v>1</v>
      </c>
      <c r="AJ5" s="11">
        <v>0.33</v>
      </c>
      <c r="AK5" s="12">
        <f t="shared" si="4"/>
        <v>55.333333333333336</v>
      </c>
      <c r="AL5" s="11">
        <v>0.64</v>
      </c>
      <c r="AM5" s="11">
        <v>0.43</v>
      </c>
      <c r="AN5" s="11">
        <v>0.56000000000000005</v>
      </c>
      <c r="AO5" s="12">
        <f t="shared" si="5"/>
        <v>54.333333333333336</v>
      </c>
      <c r="AP5" s="11">
        <v>0</v>
      </c>
      <c r="AQ5" s="11">
        <v>0</v>
      </c>
      <c r="AR5" s="11">
        <v>0</v>
      </c>
      <c r="AS5" s="12">
        <f t="shared" si="6"/>
        <v>0</v>
      </c>
      <c r="AT5" s="12">
        <f t="shared" si="7"/>
        <v>51.6</v>
      </c>
    </row>
    <row r="6" spans="1:46" x14ac:dyDescent="0.25">
      <c r="A6" s="10" t="s">
        <v>51</v>
      </c>
      <c r="B6" s="10" t="s">
        <v>25</v>
      </c>
      <c r="C6" s="10" t="s">
        <v>26</v>
      </c>
      <c r="D6" s="10" t="s">
        <v>52</v>
      </c>
      <c r="E6" s="10" t="s">
        <v>39</v>
      </c>
      <c r="F6" s="10" t="s">
        <v>29</v>
      </c>
      <c r="G6" s="10" t="s">
        <v>41</v>
      </c>
      <c r="H6" s="10" t="s">
        <v>41</v>
      </c>
      <c r="I6" s="10" t="s">
        <v>32</v>
      </c>
      <c r="J6" s="11" t="s">
        <v>53</v>
      </c>
      <c r="K6" s="11" t="s">
        <v>54</v>
      </c>
      <c r="L6" s="11" t="s">
        <v>55</v>
      </c>
      <c r="M6" s="11">
        <v>10.92</v>
      </c>
      <c r="N6" s="12">
        <f t="shared" si="0"/>
        <v>43.68</v>
      </c>
      <c r="O6" s="11">
        <v>0</v>
      </c>
      <c r="P6" s="11">
        <v>1</v>
      </c>
      <c r="Q6" s="11">
        <v>1</v>
      </c>
      <c r="R6" s="11">
        <v>1</v>
      </c>
      <c r="S6" s="11">
        <v>0</v>
      </c>
      <c r="T6" s="11">
        <v>0</v>
      </c>
      <c r="U6" s="11">
        <v>1</v>
      </c>
      <c r="V6" s="11">
        <v>1</v>
      </c>
      <c r="W6" s="11">
        <v>0</v>
      </c>
      <c r="X6" s="11">
        <v>0.14000000000000001</v>
      </c>
      <c r="Y6" s="12">
        <f t="shared" si="1"/>
        <v>51.4</v>
      </c>
      <c r="Z6" s="11">
        <v>0.2</v>
      </c>
      <c r="AA6" s="11">
        <v>0</v>
      </c>
      <c r="AB6" s="11">
        <v>0.3</v>
      </c>
      <c r="AC6" s="12">
        <f t="shared" si="2"/>
        <v>16.666666666666664</v>
      </c>
      <c r="AD6" s="11">
        <v>0.4</v>
      </c>
      <c r="AE6" s="11">
        <v>0.2</v>
      </c>
      <c r="AF6" s="11">
        <v>0.5</v>
      </c>
      <c r="AG6" s="12">
        <f t="shared" si="3"/>
        <v>36.666666666666671</v>
      </c>
      <c r="AH6" s="11">
        <v>0.33</v>
      </c>
      <c r="AI6" s="11">
        <v>0</v>
      </c>
      <c r="AJ6" s="11">
        <v>1</v>
      </c>
      <c r="AK6" s="12">
        <f t="shared" si="4"/>
        <v>44.333333333333336</v>
      </c>
      <c r="AL6" s="11">
        <v>0.43</v>
      </c>
      <c r="AM6" s="11">
        <v>0.69</v>
      </c>
      <c r="AN6" s="11">
        <v>0.73</v>
      </c>
      <c r="AO6" s="12">
        <f t="shared" si="5"/>
        <v>61.666666666666657</v>
      </c>
      <c r="AP6" s="11">
        <v>0</v>
      </c>
      <c r="AQ6" s="11">
        <v>1</v>
      </c>
      <c r="AR6" s="11">
        <v>0</v>
      </c>
      <c r="AS6" s="12">
        <f t="shared" si="6"/>
        <v>33.333333333333329</v>
      </c>
      <c r="AT6" s="12">
        <f t="shared" si="7"/>
        <v>38.533333333333339</v>
      </c>
    </row>
    <row r="7" spans="1:46" ht="15.75" x14ac:dyDescent="0.25">
      <c r="A7" s="99" t="s">
        <v>34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14"/>
      <c r="M7" s="14">
        <f>AVERAGE(M4:M6)</f>
        <v>10.313333333333333</v>
      </c>
      <c r="N7" s="14">
        <f t="shared" ref="N7:AT7" si="8">AVERAGE(N4:N6)</f>
        <v>41.25333333333333</v>
      </c>
      <c r="O7" s="14">
        <f t="shared" si="8"/>
        <v>0.38000000000000006</v>
      </c>
      <c r="P7" s="14">
        <f t="shared" si="8"/>
        <v>0.44333333333333336</v>
      </c>
      <c r="Q7" s="14">
        <f t="shared" si="8"/>
        <v>0.80999999999999994</v>
      </c>
      <c r="R7" s="14">
        <f t="shared" si="8"/>
        <v>0.66666666666666663</v>
      </c>
      <c r="S7" s="14">
        <f t="shared" si="8"/>
        <v>0.33333333333333331</v>
      </c>
      <c r="T7" s="14">
        <f t="shared" si="8"/>
        <v>0.33333333333333331</v>
      </c>
      <c r="U7" s="14">
        <f t="shared" si="8"/>
        <v>0.66666666666666663</v>
      </c>
      <c r="V7" s="14">
        <f t="shared" si="8"/>
        <v>0.66666666666666663</v>
      </c>
      <c r="W7" s="14">
        <f t="shared" si="8"/>
        <v>0</v>
      </c>
      <c r="X7" s="14">
        <f t="shared" si="8"/>
        <v>0.38000000000000006</v>
      </c>
      <c r="Y7" s="14">
        <f t="shared" si="8"/>
        <v>46.800000000000004</v>
      </c>
      <c r="Z7" s="14">
        <f t="shared" si="8"/>
        <v>0.39999999999999997</v>
      </c>
      <c r="AA7" s="14">
        <f t="shared" si="8"/>
        <v>0.35000000000000003</v>
      </c>
      <c r="AB7" s="14">
        <f t="shared" si="8"/>
        <v>0.3833333333333333</v>
      </c>
      <c r="AC7" s="14">
        <f t="shared" si="8"/>
        <v>37.777777777777779</v>
      </c>
      <c r="AD7" s="14">
        <f t="shared" si="8"/>
        <v>0.46666666666666662</v>
      </c>
      <c r="AE7" s="14">
        <f t="shared" si="8"/>
        <v>0.26666666666666666</v>
      </c>
      <c r="AF7" s="14">
        <f t="shared" si="8"/>
        <v>0.58333333333333337</v>
      </c>
      <c r="AG7" s="14">
        <f t="shared" si="8"/>
        <v>43.888888888888893</v>
      </c>
      <c r="AH7" s="14">
        <f t="shared" si="8"/>
        <v>0.22</v>
      </c>
      <c r="AI7" s="14">
        <f t="shared" si="8"/>
        <v>0.5</v>
      </c>
      <c r="AJ7" s="14">
        <f t="shared" si="8"/>
        <v>0.5</v>
      </c>
      <c r="AK7" s="14">
        <f t="shared" si="8"/>
        <v>36.055555555555557</v>
      </c>
      <c r="AL7" s="14">
        <f t="shared" si="8"/>
        <v>0.53999999999999992</v>
      </c>
      <c r="AM7" s="14">
        <f t="shared" si="8"/>
        <v>0.55999999999999994</v>
      </c>
      <c r="AN7" s="14">
        <f t="shared" si="8"/>
        <v>0.54999999999999993</v>
      </c>
      <c r="AO7" s="14">
        <f t="shared" si="8"/>
        <v>53.833333333333336</v>
      </c>
      <c r="AP7" s="14">
        <f t="shared" si="8"/>
        <v>0</v>
      </c>
      <c r="AQ7" s="14">
        <f t="shared" si="8"/>
        <v>0.66666666666666663</v>
      </c>
      <c r="AR7" s="14">
        <f t="shared" si="8"/>
        <v>0</v>
      </c>
      <c r="AS7" s="14">
        <f t="shared" si="8"/>
        <v>22.222222222222218</v>
      </c>
      <c r="AT7" s="14">
        <f t="shared" si="8"/>
        <v>38.711111111111109</v>
      </c>
    </row>
  </sheetData>
  <mergeCells count="30">
    <mergeCell ref="F1:F3"/>
    <mergeCell ref="A1:A3"/>
    <mergeCell ref="B1:B3"/>
    <mergeCell ref="C1:C3"/>
    <mergeCell ref="D1:D3"/>
    <mergeCell ref="E1:E3"/>
    <mergeCell ref="AL2:AO2"/>
    <mergeCell ref="AP2:AS2"/>
    <mergeCell ref="G1:G3"/>
    <mergeCell ref="H1:H3"/>
    <mergeCell ref="I1:I3"/>
    <mergeCell ref="J1:J3"/>
    <mergeCell ref="K1:K3"/>
    <mergeCell ref="L1:L3"/>
    <mergeCell ref="A7:K7"/>
    <mergeCell ref="AT2:AT3"/>
    <mergeCell ref="O3:X3"/>
    <mergeCell ref="Z3:AB3"/>
    <mergeCell ref="AD3:AF3"/>
    <mergeCell ref="AH3:AJ3"/>
    <mergeCell ref="AL3:AN3"/>
    <mergeCell ref="AP3:AR3"/>
    <mergeCell ref="M1:M3"/>
    <mergeCell ref="N1:N3"/>
    <mergeCell ref="O1:Y1"/>
    <mergeCell ref="Z1:AT1"/>
    <mergeCell ref="O2:Y2"/>
    <mergeCell ref="Z2:AC2"/>
    <mergeCell ref="AD2:AG2"/>
    <mergeCell ref="AH2:AK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"/>
  <sheetViews>
    <sheetView topLeftCell="O1" workbookViewId="0">
      <selection activeCell="M5" sqref="M5:AT5"/>
    </sheetView>
  </sheetViews>
  <sheetFormatPr defaultRowHeight="15" x14ac:dyDescent="0.25"/>
  <cols>
    <col min="1" max="1" width="32.42578125" bestFit="1" customWidth="1"/>
    <col min="2" max="2" width="18.7109375" bestFit="1" customWidth="1"/>
    <col min="3" max="3" width="14.85546875" bestFit="1" customWidth="1"/>
    <col min="4" max="4" width="36.5703125" bestFit="1" customWidth="1"/>
    <col min="5" max="5" width="10" bestFit="1" customWidth="1"/>
    <col min="6" max="6" width="32.42578125" bestFit="1" customWidth="1"/>
    <col min="7" max="7" width="10.85546875" bestFit="1" customWidth="1"/>
    <col min="8" max="8" width="18.42578125" bestFit="1" customWidth="1"/>
    <col min="9" max="9" width="16.28515625" bestFit="1" customWidth="1"/>
    <col min="10" max="11" width="14.85546875" bestFit="1" customWidth="1"/>
    <col min="12" max="12" width="16.7109375" bestFit="1" customWidth="1"/>
    <col min="13" max="13" width="17.42578125" bestFit="1" customWidth="1"/>
    <col min="14" max="14" width="16.42578125" bestFit="1" customWidth="1"/>
    <col min="15" max="24" width="5" customWidth="1"/>
    <col min="25" max="25" width="19.85546875" customWidth="1"/>
    <col min="26" max="28" width="5" customWidth="1"/>
    <col min="29" max="29" width="18.5703125" customWidth="1"/>
    <col min="30" max="32" width="5" customWidth="1"/>
    <col min="33" max="33" width="15.85546875" customWidth="1"/>
    <col min="34" max="36" width="5" customWidth="1"/>
    <col min="37" max="37" width="17" customWidth="1"/>
    <col min="38" max="40" width="5" customWidth="1"/>
    <col min="41" max="41" width="15.85546875" customWidth="1"/>
    <col min="42" max="44" width="5" customWidth="1"/>
    <col min="45" max="45" width="16" customWidth="1"/>
    <col min="46" max="46" width="17.140625" customWidth="1"/>
  </cols>
  <sheetData>
    <row r="1" spans="1:46" x14ac:dyDescent="0.25">
      <c r="A1" s="102" t="s">
        <v>0</v>
      </c>
      <c r="B1" s="102" t="s">
        <v>1</v>
      </c>
      <c r="C1" s="102" t="s">
        <v>2</v>
      </c>
      <c r="D1" s="102" t="s">
        <v>3</v>
      </c>
      <c r="E1" s="102" t="s">
        <v>4</v>
      </c>
      <c r="F1" s="102" t="s">
        <v>5</v>
      </c>
      <c r="G1" s="102" t="s">
        <v>6</v>
      </c>
      <c r="H1" s="102" t="s">
        <v>7</v>
      </c>
      <c r="I1" s="102" t="s">
        <v>8</v>
      </c>
      <c r="J1" s="102" t="s">
        <v>9</v>
      </c>
      <c r="K1" s="102" t="s">
        <v>10</v>
      </c>
      <c r="L1" s="102" t="s">
        <v>11</v>
      </c>
      <c r="M1" s="102" t="s">
        <v>12</v>
      </c>
      <c r="N1" s="102" t="s">
        <v>13</v>
      </c>
      <c r="O1" s="102" t="s">
        <v>14</v>
      </c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 t="s">
        <v>15</v>
      </c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</row>
    <row r="2" spans="1:46" x14ac:dyDescent="0.25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 t="s">
        <v>16</v>
      </c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 t="s">
        <v>17</v>
      </c>
      <c r="AA2" s="102"/>
      <c r="AB2" s="102"/>
      <c r="AC2" s="102"/>
      <c r="AD2" s="102" t="s">
        <v>18</v>
      </c>
      <c r="AE2" s="102"/>
      <c r="AF2" s="102"/>
      <c r="AG2" s="102"/>
      <c r="AH2" s="102" t="s">
        <v>19</v>
      </c>
      <c r="AI2" s="102"/>
      <c r="AJ2" s="102"/>
      <c r="AK2" s="102"/>
      <c r="AL2" s="102" t="s">
        <v>20</v>
      </c>
      <c r="AM2" s="102"/>
      <c r="AN2" s="102"/>
      <c r="AO2" s="102"/>
      <c r="AP2" s="102" t="s">
        <v>21</v>
      </c>
      <c r="AQ2" s="102"/>
      <c r="AR2" s="102"/>
      <c r="AS2" s="102"/>
      <c r="AT2" s="1" t="s">
        <v>15</v>
      </c>
    </row>
    <row r="3" spans="1:46" ht="38.25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97" t="s">
        <v>22</v>
      </c>
      <c r="P3" s="97"/>
      <c r="Q3" s="97"/>
      <c r="R3" s="97"/>
      <c r="S3" s="97"/>
      <c r="T3" s="97"/>
      <c r="U3" s="97"/>
      <c r="V3" s="97"/>
      <c r="W3" s="97"/>
      <c r="X3" s="97"/>
      <c r="Y3" s="2" t="s">
        <v>23</v>
      </c>
      <c r="Z3" s="97" t="s">
        <v>22</v>
      </c>
      <c r="AA3" s="97"/>
      <c r="AB3" s="97"/>
      <c r="AC3" s="2" t="s">
        <v>23</v>
      </c>
      <c r="AD3" s="97" t="s">
        <v>22</v>
      </c>
      <c r="AE3" s="97"/>
      <c r="AF3" s="97"/>
      <c r="AG3" s="2" t="s">
        <v>23</v>
      </c>
      <c r="AH3" s="97" t="s">
        <v>22</v>
      </c>
      <c r="AI3" s="97"/>
      <c r="AJ3" s="97"/>
      <c r="AK3" s="2" t="s">
        <v>23</v>
      </c>
      <c r="AL3" s="97" t="s">
        <v>22</v>
      </c>
      <c r="AM3" s="97"/>
      <c r="AN3" s="97"/>
      <c r="AO3" s="2" t="s">
        <v>23</v>
      </c>
      <c r="AP3" s="97" t="s">
        <v>22</v>
      </c>
      <c r="AQ3" s="97"/>
      <c r="AR3" s="97"/>
      <c r="AS3" s="2" t="s">
        <v>23</v>
      </c>
      <c r="AT3" s="2" t="s">
        <v>23</v>
      </c>
    </row>
    <row r="4" spans="1:46" x14ac:dyDescent="0.25">
      <c r="A4" s="3" t="s">
        <v>24</v>
      </c>
      <c r="B4" s="4" t="s">
        <v>25</v>
      </c>
      <c r="C4" s="4" t="s">
        <v>26</v>
      </c>
      <c r="D4" s="4" t="s">
        <v>27</v>
      </c>
      <c r="E4" s="4" t="s">
        <v>28</v>
      </c>
      <c r="F4" s="4" t="s">
        <v>29</v>
      </c>
      <c r="G4" s="4" t="s">
        <v>30</v>
      </c>
      <c r="H4" s="4" t="s">
        <v>31</v>
      </c>
      <c r="I4" s="4" t="s">
        <v>32</v>
      </c>
      <c r="J4" s="5">
        <v>45178.425613425927</v>
      </c>
      <c r="K4" s="5">
        <v>45178.491747685184</v>
      </c>
      <c r="L4" s="4" t="s">
        <v>33</v>
      </c>
      <c r="M4" s="4">
        <v>17.71</v>
      </c>
      <c r="N4" s="1">
        <f t="shared" ref="N4" si="0">M4/25*100</f>
        <v>70.84</v>
      </c>
      <c r="O4" s="6">
        <v>0.86</v>
      </c>
      <c r="P4" s="6">
        <v>1</v>
      </c>
      <c r="Q4" s="6">
        <v>1</v>
      </c>
      <c r="R4" s="6">
        <v>0.86</v>
      </c>
      <c r="S4" s="6">
        <v>1</v>
      </c>
      <c r="T4" s="6">
        <v>1</v>
      </c>
      <c r="U4" s="6">
        <v>1</v>
      </c>
      <c r="V4" s="6">
        <v>1</v>
      </c>
      <c r="W4" s="6">
        <v>1</v>
      </c>
      <c r="X4" s="6">
        <v>1</v>
      </c>
      <c r="Y4" s="7">
        <f t="shared" ref="Y4" si="1">AVERAGE(O4:X4)*100</f>
        <v>97.199999999999989</v>
      </c>
      <c r="Z4" s="6">
        <v>0.25</v>
      </c>
      <c r="AA4" s="6">
        <v>1</v>
      </c>
      <c r="AB4" s="6">
        <v>1</v>
      </c>
      <c r="AC4" s="7">
        <f t="shared" ref="AC4" si="2">AVERAGE(Z4:AB4)*100</f>
        <v>75</v>
      </c>
      <c r="AD4" s="6">
        <v>1</v>
      </c>
      <c r="AE4" s="6">
        <v>0</v>
      </c>
      <c r="AF4" s="6">
        <v>1</v>
      </c>
      <c r="AG4" s="7">
        <f t="shared" ref="AG4" si="3">AVERAGE(AD4:AF4)*100</f>
        <v>66.666666666666657</v>
      </c>
      <c r="AH4" s="6">
        <v>0.78</v>
      </c>
      <c r="AI4" s="6">
        <v>0.25</v>
      </c>
      <c r="AJ4" s="6">
        <v>0</v>
      </c>
      <c r="AK4" s="7">
        <f t="shared" ref="AK4" si="4">AVERAGE(AH4:AJ4)*100</f>
        <v>34.333333333333336</v>
      </c>
      <c r="AL4" s="6">
        <v>1</v>
      </c>
      <c r="AM4" s="6">
        <v>1</v>
      </c>
      <c r="AN4" s="6">
        <v>0.71</v>
      </c>
      <c r="AO4" s="7">
        <f t="shared" ref="AO4" si="5">AVERAGE(AL4:AN4)*100</f>
        <v>90.333333333333329</v>
      </c>
      <c r="AP4" s="6">
        <v>0</v>
      </c>
      <c r="AQ4" s="6">
        <v>0</v>
      </c>
      <c r="AR4" s="6">
        <v>0</v>
      </c>
      <c r="AS4" s="7">
        <f t="shared" ref="AS4" si="6">AVERAGE(AP4:AR4)*100</f>
        <v>0</v>
      </c>
      <c r="AT4" s="7">
        <f t="shared" ref="AT4" si="7">AVERAGE(Z4:AB4,AD4:AF4,AH4:AJ4,AL4:AN4,AP4:AR4)*100</f>
        <v>53.266666666666673</v>
      </c>
    </row>
    <row r="5" spans="1:46" ht="15.75" x14ac:dyDescent="0.25">
      <c r="A5" s="122" t="s">
        <v>34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8"/>
      <c r="M5" s="8">
        <f>AVERAGE(M4)</f>
        <v>17.71</v>
      </c>
      <c r="N5" s="8">
        <f t="shared" ref="N5:AT5" si="8">AVERAGE(N4)</f>
        <v>70.84</v>
      </c>
      <c r="O5" s="8">
        <f t="shared" si="8"/>
        <v>0.86</v>
      </c>
      <c r="P5" s="8">
        <f t="shared" si="8"/>
        <v>1</v>
      </c>
      <c r="Q5" s="8">
        <f t="shared" si="8"/>
        <v>1</v>
      </c>
      <c r="R5" s="8">
        <f t="shared" si="8"/>
        <v>0.86</v>
      </c>
      <c r="S5" s="8">
        <f t="shared" si="8"/>
        <v>1</v>
      </c>
      <c r="T5" s="8">
        <f t="shared" si="8"/>
        <v>1</v>
      </c>
      <c r="U5" s="8">
        <f t="shared" si="8"/>
        <v>1</v>
      </c>
      <c r="V5" s="8">
        <f t="shared" si="8"/>
        <v>1</v>
      </c>
      <c r="W5" s="8">
        <f t="shared" si="8"/>
        <v>1</v>
      </c>
      <c r="X5" s="8">
        <f t="shared" si="8"/>
        <v>1</v>
      </c>
      <c r="Y5" s="8">
        <f t="shared" si="8"/>
        <v>97.199999999999989</v>
      </c>
      <c r="Z5" s="8">
        <f t="shared" si="8"/>
        <v>0.25</v>
      </c>
      <c r="AA5" s="8">
        <f t="shared" si="8"/>
        <v>1</v>
      </c>
      <c r="AB5" s="8">
        <f t="shared" si="8"/>
        <v>1</v>
      </c>
      <c r="AC5" s="8">
        <f t="shared" si="8"/>
        <v>75</v>
      </c>
      <c r="AD5" s="8">
        <f t="shared" si="8"/>
        <v>1</v>
      </c>
      <c r="AE5" s="8">
        <f t="shared" si="8"/>
        <v>0</v>
      </c>
      <c r="AF5" s="8">
        <f t="shared" si="8"/>
        <v>1</v>
      </c>
      <c r="AG5" s="8">
        <f t="shared" si="8"/>
        <v>66.666666666666657</v>
      </c>
      <c r="AH5" s="8">
        <f t="shared" si="8"/>
        <v>0.78</v>
      </c>
      <c r="AI5" s="8">
        <f t="shared" si="8"/>
        <v>0.25</v>
      </c>
      <c r="AJ5" s="8">
        <f t="shared" si="8"/>
        <v>0</v>
      </c>
      <c r="AK5" s="8">
        <f t="shared" si="8"/>
        <v>34.333333333333336</v>
      </c>
      <c r="AL5" s="8">
        <f t="shared" si="8"/>
        <v>1</v>
      </c>
      <c r="AM5" s="8">
        <f t="shared" si="8"/>
        <v>1</v>
      </c>
      <c r="AN5" s="8">
        <f t="shared" si="8"/>
        <v>0.71</v>
      </c>
      <c r="AO5" s="8">
        <f t="shared" si="8"/>
        <v>90.333333333333329</v>
      </c>
      <c r="AP5" s="8">
        <f t="shared" si="8"/>
        <v>0</v>
      </c>
      <c r="AQ5" s="8">
        <f t="shared" si="8"/>
        <v>0</v>
      </c>
      <c r="AR5" s="8">
        <f t="shared" si="8"/>
        <v>0</v>
      </c>
      <c r="AS5" s="8">
        <f t="shared" si="8"/>
        <v>0</v>
      </c>
      <c r="AT5" s="8">
        <f t="shared" si="8"/>
        <v>53.266666666666673</v>
      </c>
    </row>
  </sheetData>
  <mergeCells count="29">
    <mergeCell ref="F1:F3"/>
    <mergeCell ref="AL3:AN3"/>
    <mergeCell ref="AP3:AR3"/>
    <mergeCell ref="M1:M3"/>
    <mergeCell ref="N1:N3"/>
    <mergeCell ref="O1:Y1"/>
    <mergeCell ref="Z1:AT1"/>
    <mergeCell ref="O2:Y2"/>
    <mergeCell ref="Z2:AC2"/>
    <mergeCell ref="AD2:AG2"/>
    <mergeCell ref="AH2:AK2"/>
    <mergeCell ref="AL2:AO2"/>
    <mergeCell ref="AP2:AS2"/>
    <mergeCell ref="A5:K5"/>
    <mergeCell ref="O3:X3"/>
    <mergeCell ref="Z3:AB3"/>
    <mergeCell ref="AD3:AF3"/>
    <mergeCell ref="AH3:AJ3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"/>
  <sheetViews>
    <sheetView topLeftCell="A4" workbookViewId="0">
      <selection activeCell="L11" sqref="L11:AP11"/>
    </sheetView>
  </sheetViews>
  <sheetFormatPr defaultRowHeight="15.75" x14ac:dyDescent="0.25"/>
  <cols>
    <col min="1" max="1" width="43.42578125" style="46" bestFit="1" customWidth="1"/>
    <col min="2" max="16384" width="9.140625" style="46"/>
  </cols>
  <sheetData>
    <row r="1" spans="1:48" ht="28.5" customHeight="1" x14ac:dyDescent="0.25">
      <c r="A1" s="92" t="s">
        <v>0</v>
      </c>
      <c r="B1" s="92" t="s">
        <v>230</v>
      </c>
      <c r="C1" s="92" t="s">
        <v>231</v>
      </c>
      <c r="D1" s="92" t="s">
        <v>3</v>
      </c>
      <c r="E1" s="92" t="s">
        <v>5</v>
      </c>
      <c r="F1" s="92" t="s">
        <v>6</v>
      </c>
      <c r="G1" s="92" t="s">
        <v>7</v>
      </c>
      <c r="H1" s="92" t="s">
        <v>232</v>
      </c>
      <c r="I1" s="92" t="s">
        <v>9</v>
      </c>
      <c r="J1" s="92" t="s">
        <v>233</v>
      </c>
      <c r="K1" s="92" t="s">
        <v>11</v>
      </c>
      <c r="L1" s="92" t="s">
        <v>481</v>
      </c>
      <c r="M1" s="92" t="s">
        <v>235</v>
      </c>
      <c r="N1" s="92" t="s">
        <v>482</v>
      </c>
      <c r="O1" s="92"/>
      <c r="P1" s="92"/>
      <c r="Q1" s="92"/>
      <c r="R1" s="92"/>
      <c r="S1" s="92"/>
      <c r="T1" s="93" t="s">
        <v>483</v>
      </c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2" t="s">
        <v>484</v>
      </c>
      <c r="AG1" s="92"/>
      <c r="AH1" s="92"/>
      <c r="AI1" s="92"/>
      <c r="AJ1" s="92"/>
      <c r="AK1" s="92"/>
      <c r="AL1" s="94" t="s">
        <v>238</v>
      </c>
      <c r="AM1" s="94"/>
      <c r="AN1" s="94"/>
      <c r="AO1" s="94"/>
      <c r="AP1" s="94"/>
    </row>
    <row r="2" spans="1:48" ht="330.75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81" t="s">
        <v>485</v>
      </c>
      <c r="O2" s="81" t="s">
        <v>486</v>
      </c>
      <c r="P2" s="81" t="s">
        <v>487</v>
      </c>
      <c r="Q2" s="81" t="s">
        <v>488</v>
      </c>
      <c r="R2" s="81" t="s">
        <v>489</v>
      </c>
      <c r="S2" s="92" t="s">
        <v>235</v>
      </c>
      <c r="T2" s="92" t="s">
        <v>490</v>
      </c>
      <c r="U2" s="92"/>
      <c r="V2" s="92"/>
      <c r="W2" s="81" t="s">
        <v>491</v>
      </c>
      <c r="X2" s="81" t="s">
        <v>492</v>
      </c>
      <c r="Y2" s="81" t="s">
        <v>493</v>
      </c>
      <c r="Z2" s="81" t="s">
        <v>494</v>
      </c>
      <c r="AA2" s="81" t="s">
        <v>495</v>
      </c>
      <c r="AB2" s="81" t="s">
        <v>496</v>
      </c>
      <c r="AC2" s="81" t="s">
        <v>497</v>
      </c>
      <c r="AD2" s="81" t="s">
        <v>498</v>
      </c>
      <c r="AE2" s="92" t="s">
        <v>235</v>
      </c>
      <c r="AF2" s="92"/>
      <c r="AG2" s="92"/>
      <c r="AH2" s="92"/>
      <c r="AI2" s="92"/>
      <c r="AJ2" s="92"/>
      <c r="AK2" s="92"/>
      <c r="AL2" s="94"/>
      <c r="AM2" s="94"/>
      <c r="AN2" s="94"/>
      <c r="AO2" s="94"/>
      <c r="AP2" s="94"/>
    </row>
    <row r="3" spans="1:48" ht="63" x14ac:dyDescent="0.25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82" t="s">
        <v>239</v>
      </c>
      <c r="O3" s="82" t="s">
        <v>240</v>
      </c>
      <c r="P3" s="82" t="s">
        <v>241</v>
      </c>
      <c r="Q3" s="82" t="s">
        <v>242</v>
      </c>
      <c r="R3" s="82" t="s">
        <v>243</v>
      </c>
      <c r="S3" s="92"/>
      <c r="T3" s="83" t="s">
        <v>504</v>
      </c>
      <c r="U3" s="83" t="s">
        <v>245</v>
      </c>
      <c r="V3" s="81" t="s">
        <v>235</v>
      </c>
      <c r="W3" s="83" t="s">
        <v>246</v>
      </c>
      <c r="X3" s="83" t="s">
        <v>247</v>
      </c>
      <c r="Y3" s="83" t="s">
        <v>248</v>
      </c>
      <c r="Z3" s="83" t="s">
        <v>249</v>
      </c>
      <c r="AA3" s="83" t="s">
        <v>250</v>
      </c>
      <c r="AB3" s="83" t="s">
        <v>251</v>
      </c>
      <c r="AC3" s="83" t="s">
        <v>252</v>
      </c>
      <c r="AD3" s="83" t="s">
        <v>253</v>
      </c>
      <c r="AE3" s="92"/>
      <c r="AF3" s="83" t="s">
        <v>254</v>
      </c>
      <c r="AG3" s="83" t="s">
        <v>255</v>
      </c>
      <c r="AH3" s="83" t="s">
        <v>256</v>
      </c>
      <c r="AI3" s="83" t="s">
        <v>257</v>
      </c>
      <c r="AJ3" s="83" t="s">
        <v>258</v>
      </c>
      <c r="AK3" s="81" t="s">
        <v>235</v>
      </c>
      <c r="AL3" s="83" t="s">
        <v>259</v>
      </c>
      <c r="AM3" s="83" t="s">
        <v>260</v>
      </c>
      <c r="AN3" s="83" t="s">
        <v>261</v>
      </c>
      <c r="AO3" s="83" t="s">
        <v>262</v>
      </c>
      <c r="AP3" s="81" t="s">
        <v>235</v>
      </c>
    </row>
    <row r="4" spans="1:48" x14ac:dyDescent="0.25">
      <c r="A4" s="84" t="s">
        <v>1093</v>
      </c>
      <c r="B4" s="85" t="s">
        <v>1094</v>
      </c>
      <c r="C4" s="84" t="s">
        <v>271</v>
      </c>
      <c r="D4" s="84" t="s">
        <v>1095</v>
      </c>
      <c r="E4" s="84" t="s">
        <v>164</v>
      </c>
      <c r="F4" s="84" t="s">
        <v>132</v>
      </c>
      <c r="G4" s="84" t="s">
        <v>132</v>
      </c>
      <c r="H4" s="85" t="s">
        <v>274</v>
      </c>
      <c r="I4" s="85" t="s">
        <v>1096</v>
      </c>
      <c r="J4" s="85" t="s">
        <v>1097</v>
      </c>
      <c r="K4" s="85" t="s">
        <v>1098</v>
      </c>
      <c r="L4" s="86">
        <v>15.95</v>
      </c>
      <c r="M4" s="86">
        <f t="shared" ref="M4:M10" si="0">L4/24*100</f>
        <v>66.458333333333329</v>
      </c>
      <c r="N4" s="87">
        <v>0</v>
      </c>
      <c r="O4" s="87">
        <v>0</v>
      </c>
      <c r="P4" s="87">
        <v>0.33</v>
      </c>
      <c r="Q4" s="87">
        <v>1</v>
      </c>
      <c r="R4" s="87">
        <v>1</v>
      </c>
      <c r="S4" s="86">
        <f t="shared" ref="S4:S10" si="1">AVERAGE(N4:R4)*100</f>
        <v>46.6</v>
      </c>
      <c r="T4" s="87">
        <v>0.75</v>
      </c>
      <c r="U4" s="87">
        <v>1</v>
      </c>
      <c r="V4" s="86">
        <f t="shared" ref="V4:V10" si="2">AVERAGE(T4:U4)*100</f>
        <v>87.5</v>
      </c>
      <c r="W4" s="87">
        <v>0</v>
      </c>
      <c r="X4" s="87">
        <v>1</v>
      </c>
      <c r="Y4" s="87">
        <v>1</v>
      </c>
      <c r="Z4" s="87">
        <v>0.33</v>
      </c>
      <c r="AA4" s="87">
        <v>1</v>
      </c>
      <c r="AB4" s="87">
        <v>1</v>
      </c>
      <c r="AC4" s="87">
        <v>0.67</v>
      </c>
      <c r="AD4" s="87">
        <v>0</v>
      </c>
      <c r="AE4" s="86">
        <f t="shared" ref="AE4:AE10" si="3">AVERAGE(T4:U4,W4:AD4)*100</f>
        <v>67.5</v>
      </c>
      <c r="AF4" s="87">
        <v>1</v>
      </c>
      <c r="AG4" s="87">
        <v>0.67</v>
      </c>
      <c r="AH4" s="87">
        <v>0</v>
      </c>
      <c r="AI4" s="87">
        <v>1</v>
      </c>
      <c r="AJ4" s="87">
        <v>0.67</v>
      </c>
      <c r="AK4" s="86">
        <f t="shared" ref="AK4:AK10" si="4">AVERAGE(AF4:AJ4)*100</f>
        <v>66.8</v>
      </c>
      <c r="AL4" s="87">
        <v>1</v>
      </c>
      <c r="AM4" s="87">
        <v>0.71</v>
      </c>
      <c r="AN4" s="87">
        <v>0.82</v>
      </c>
      <c r="AO4" s="87">
        <v>1</v>
      </c>
      <c r="AP4" s="86">
        <f t="shared" ref="AP4:AP10" si="5">AVERAGE(AL4:AO4)*100</f>
        <v>88.25</v>
      </c>
      <c r="AV4" s="88"/>
    </row>
    <row r="5" spans="1:48" x14ac:dyDescent="0.25">
      <c r="A5" s="84" t="s">
        <v>1099</v>
      </c>
      <c r="B5" s="85" t="s">
        <v>1100</v>
      </c>
      <c r="C5" s="84" t="s">
        <v>271</v>
      </c>
      <c r="D5" s="84" t="s">
        <v>1101</v>
      </c>
      <c r="E5" s="84" t="s">
        <v>345</v>
      </c>
      <c r="F5" s="84" t="s">
        <v>1102</v>
      </c>
      <c r="G5" s="84" t="s">
        <v>1102</v>
      </c>
      <c r="H5" s="85" t="s">
        <v>274</v>
      </c>
      <c r="I5" s="85" t="s">
        <v>1103</v>
      </c>
      <c r="J5" s="85" t="s">
        <v>1104</v>
      </c>
      <c r="K5" s="85" t="s">
        <v>1105</v>
      </c>
      <c r="L5" s="86">
        <v>14.35</v>
      </c>
      <c r="M5" s="86">
        <f t="shared" si="0"/>
        <v>59.791666666666664</v>
      </c>
      <c r="N5" s="87">
        <v>1</v>
      </c>
      <c r="O5" s="87">
        <v>0</v>
      </c>
      <c r="P5" s="87">
        <v>0</v>
      </c>
      <c r="Q5" s="87">
        <v>0</v>
      </c>
      <c r="R5" s="87">
        <v>0</v>
      </c>
      <c r="S5" s="86">
        <f t="shared" si="1"/>
        <v>20</v>
      </c>
      <c r="T5" s="87">
        <v>1</v>
      </c>
      <c r="U5" s="87">
        <v>1</v>
      </c>
      <c r="V5" s="86">
        <f t="shared" si="2"/>
        <v>100</v>
      </c>
      <c r="W5" s="87">
        <v>0</v>
      </c>
      <c r="X5" s="87">
        <v>1</v>
      </c>
      <c r="Y5" s="87">
        <v>1</v>
      </c>
      <c r="Z5" s="87">
        <v>0.67</v>
      </c>
      <c r="AA5" s="87">
        <v>1</v>
      </c>
      <c r="AB5" s="87">
        <v>0</v>
      </c>
      <c r="AC5" s="87">
        <v>0.67</v>
      </c>
      <c r="AD5" s="87">
        <v>1</v>
      </c>
      <c r="AE5" s="86">
        <f t="shared" si="3"/>
        <v>73.400000000000006</v>
      </c>
      <c r="AF5" s="87">
        <v>0.33</v>
      </c>
      <c r="AG5" s="87">
        <v>0.33</v>
      </c>
      <c r="AH5" s="87">
        <v>0.67</v>
      </c>
      <c r="AI5" s="87">
        <v>1</v>
      </c>
      <c r="AJ5" s="87">
        <v>0.67</v>
      </c>
      <c r="AK5" s="86">
        <f t="shared" si="4"/>
        <v>60</v>
      </c>
      <c r="AL5" s="87">
        <v>0.67</v>
      </c>
      <c r="AM5" s="87">
        <v>1</v>
      </c>
      <c r="AN5" s="87">
        <v>0.69</v>
      </c>
      <c r="AO5" s="87">
        <v>0.67</v>
      </c>
      <c r="AP5" s="86">
        <f t="shared" si="5"/>
        <v>75.75</v>
      </c>
      <c r="AV5" s="88"/>
    </row>
    <row r="6" spans="1:48" x14ac:dyDescent="0.25">
      <c r="A6" s="84" t="s">
        <v>1106</v>
      </c>
      <c r="B6" s="85" t="s">
        <v>1107</v>
      </c>
      <c r="C6" s="84" t="s">
        <v>271</v>
      </c>
      <c r="D6" s="84" t="s">
        <v>1108</v>
      </c>
      <c r="E6" s="84" t="s">
        <v>164</v>
      </c>
      <c r="F6" s="84" t="s">
        <v>96</v>
      </c>
      <c r="G6" s="84" t="s">
        <v>96</v>
      </c>
      <c r="H6" s="85" t="s">
        <v>274</v>
      </c>
      <c r="I6" s="85" t="s">
        <v>1109</v>
      </c>
      <c r="J6" s="85" t="s">
        <v>1110</v>
      </c>
      <c r="K6" s="85" t="s">
        <v>1111</v>
      </c>
      <c r="L6" s="86">
        <v>15.92</v>
      </c>
      <c r="M6" s="86">
        <f t="shared" si="0"/>
        <v>66.333333333333329</v>
      </c>
      <c r="N6" s="87">
        <v>1</v>
      </c>
      <c r="O6" s="87">
        <v>1</v>
      </c>
      <c r="P6" s="87">
        <v>0</v>
      </c>
      <c r="Q6" s="87">
        <v>0</v>
      </c>
      <c r="R6" s="87">
        <v>1</v>
      </c>
      <c r="S6" s="86">
        <f t="shared" si="1"/>
        <v>60</v>
      </c>
      <c r="T6" s="87">
        <v>1</v>
      </c>
      <c r="U6" s="87">
        <v>1</v>
      </c>
      <c r="V6" s="86">
        <f t="shared" si="2"/>
        <v>100</v>
      </c>
      <c r="W6" s="87">
        <v>0</v>
      </c>
      <c r="X6" s="87">
        <v>1</v>
      </c>
      <c r="Y6" s="87">
        <v>1</v>
      </c>
      <c r="Z6" s="87">
        <v>0.25</v>
      </c>
      <c r="AA6" s="87">
        <v>0</v>
      </c>
      <c r="AB6" s="87">
        <v>1</v>
      </c>
      <c r="AC6" s="87">
        <v>0.33</v>
      </c>
      <c r="AD6" s="87">
        <v>1</v>
      </c>
      <c r="AE6" s="86">
        <f t="shared" si="3"/>
        <v>65.8</v>
      </c>
      <c r="AF6" s="87">
        <v>1</v>
      </c>
      <c r="AG6" s="87">
        <v>0.67</v>
      </c>
      <c r="AH6" s="87">
        <v>1</v>
      </c>
      <c r="AI6" s="87">
        <v>0.67</v>
      </c>
      <c r="AJ6" s="87">
        <v>0.33</v>
      </c>
      <c r="AK6" s="86">
        <f t="shared" si="4"/>
        <v>73.400000000000006</v>
      </c>
      <c r="AL6" s="87">
        <v>0.33</v>
      </c>
      <c r="AM6" s="87">
        <v>0.33</v>
      </c>
      <c r="AN6" s="87">
        <v>1</v>
      </c>
      <c r="AO6" s="87">
        <v>1</v>
      </c>
      <c r="AP6" s="86">
        <f t="shared" si="5"/>
        <v>66.5</v>
      </c>
      <c r="AV6" s="88"/>
    </row>
    <row r="7" spans="1:48" x14ac:dyDescent="0.25">
      <c r="A7" s="84" t="s">
        <v>1112</v>
      </c>
      <c r="B7" s="85" t="s">
        <v>1113</v>
      </c>
      <c r="C7" s="84" t="s">
        <v>271</v>
      </c>
      <c r="D7" s="84" t="s">
        <v>1114</v>
      </c>
      <c r="E7" s="84" t="s">
        <v>164</v>
      </c>
      <c r="F7" s="84" t="s">
        <v>337</v>
      </c>
      <c r="G7" s="84" t="s">
        <v>337</v>
      </c>
      <c r="H7" s="85" t="s">
        <v>274</v>
      </c>
      <c r="I7" s="85" t="s">
        <v>1115</v>
      </c>
      <c r="J7" s="85" t="s">
        <v>1116</v>
      </c>
      <c r="K7" s="85" t="s">
        <v>1117</v>
      </c>
      <c r="L7" s="86">
        <v>17.329999999999998</v>
      </c>
      <c r="M7" s="86">
        <f t="shared" si="0"/>
        <v>72.208333333333329</v>
      </c>
      <c r="N7" s="87">
        <v>1</v>
      </c>
      <c r="O7" s="87">
        <v>0</v>
      </c>
      <c r="P7" s="87">
        <v>1</v>
      </c>
      <c r="Q7" s="87">
        <v>0</v>
      </c>
      <c r="R7" s="87">
        <v>1</v>
      </c>
      <c r="S7" s="86">
        <f t="shared" si="1"/>
        <v>60</v>
      </c>
      <c r="T7" s="87">
        <v>0.75</v>
      </c>
      <c r="U7" s="87">
        <v>1</v>
      </c>
      <c r="V7" s="86">
        <f t="shared" si="2"/>
        <v>87.5</v>
      </c>
      <c r="W7" s="87">
        <v>0</v>
      </c>
      <c r="X7" s="87">
        <v>1</v>
      </c>
      <c r="Y7" s="87">
        <v>1</v>
      </c>
      <c r="Z7" s="87">
        <v>0.25</v>
      </c>
      <c r="AA7" s="87">
        <v>1</v>
      </c>
      <c r="AB7" s="87">
        <v>1</v>
      </c>
      <c r="AC7" s="87">
        <v>0.67</v>
      </c>
      <c r="AD7" s="87">
        <v>0</v>
      </c>
      <c r="AE7" s="86">
        <f t="shared" si="3"/>
        <v>66.7</v>
      </c>
      <c r="AF7" s="87">
        <v>0.67</v>
      </c>
      <c r="AG7" s="87">
        <v>1</v>
      </c>
      <c r="AH7" s="87">
        <v>1</v>
      </c>
      <c r="AI7" s="87">
        <v>1</v>
      </c>
      <c r="AJ7" s="87">
        <v>1</v>
      </c>
      <c r="AK7" s="86">
        <f t="shared" si="4"/>
        <v>93.399999999999991</v>
      </c>
      <c r="AL7" s="87">
        <v>1</v>
      </c>
      <c r="AM7" s="87">
        <v>0.5</v>
      </c>
      <c r="AN7" s="87">
        <v>0.5</v>
      </c>
      <c r="AO7" s="87">
        <v>1</v>
      </c>
      <c r="AP7" s="86">
        <f t="shared" si="5"/>
        <v>75</v>
      </c>
      <c r="AV7" s="88"/>
    </row>
    <row r="8" spans="1:48" x14ac:dyDescent="0.25">
      <c r="A8" s="84" t="s">
        <v>1118</v>
      </c>
      <c r="B8" s="85" t="s">
        <v>1119</v>
      </c>
      <c r="C8" s="84" t="s">
        <v>271</v>
      </c>
      <c r="D8" s="84" t="s">
        <v>1120</v>
      </c>
      <c r="E8" s="84" t="s">
        <v>58</v>
      </c>
      <c r="F8" s="84" t="s">
        <v>727</v>
      </c>
      <c r="G8" s="84" t="s">
        <v>727</v>
      </c>
      <c r="H8" s="85" t="s">
        <v>274</v>
      </c>
      <c r="I8" s="85" t="s">
        <v>1121</v>
      </c>
      <c r="J8" s="85" t="s">
        <v>1122</v>
      </c>
      <c r="K8" s="85" t="s">
        <v>1123</v>
      </c>
      <c r="L8" s="86">
        <v>13.38</v>
      </c>
      <c r="M8" s="86">
        <f t="shared" si="0"/>
        <v>55.75</v>
      </c>
      <c r="N8" s="87">
        <v>0</v>
      </c>
      <c r="O8" s="87">
        <v>1</v>
      </c>
      <c r="P8" s="87">
        <v>0</v>
      </c>
      <c r="Q8" s="87">
        <v>0</v>
      </c>
      <c r="R8" s="87">
        <v>1</v>
      </c>
      <c r="S8" s="86">
        <f t="shared" si="1"/>
        <v>40</v>
      </c>
      <c r="T8" s="87">
        <v>1</v>
      </c>
      <c r="U8" s="87">
        <v>1</v>
      </c>
      <c r="V8" s="86">
        <f t="shared" si="2"/>
        <v>100</v>
      </c>
      <c r="W8" s="87">
        <v>1</v>
      </c>
      <c r="X8" s="87">
        <v>0.5</v>
      </c>
      <c r="Y8" s="87">
        <v>1</v>
      </c>
      <c r="Z8" s="87">
        <v>0.33</v>
      </c>
      <c r="AA8" s="87">
        <v>0.75</v>
      </c>
      <c r="AB8" s="87">
        <v>1</v>
      </c>
      <c r="AC8" s="87">
        <v>0.33</v>
      </c>
      <c r="AD8" s="87">
        <v>0</v>
      </c>
      <c r="AE8" s="86">
        <f t="shared" si="3"/>
        <v>69.100000000000009</v>
      </c>
      <c r="AF8" s="87">
        <v>0.33</v>
      </c>
      <c r="AG8" s="87">
        <v>1</v>
      </c>
      <c r="AH8" s="87">
        <v>1</v>
      </c>
      <c r="AI8" s="87">
        <v>0.33</v>
      </c>
      <c r="AJ8" s="87">
        <v>0</v>
      </c>
      <c r="AK8" s="86">
        <f t="shared" si="4"/>
        <v>53.2</v>
      </c>
      <c r="AL8" s="87">
        <v>0</v>
      </c>
      <c r="AM8" s="87">
        <v>1</v>
      </c>
      <c r="AN8" s="87">
        <v>0.3</v>
      </c>
      <c r="AO8" s="87">
        <v>0.5</v>
      </c>
      <c r="AP8" s="86">
        <f t="shared" si="5"/>
        <v>45</v>
      </c>
      <c r="AV8" s="88"/>
    </row>
    <row r="9" spans="1:48" x14ac:dyDescent="0.25">
      <c r="A9" s="84" t="s">
        <v>87</v>
      </c>
      <c r="B9" s="85" t="s">
        <v>1124</v>
      </c>
      <c r="C9" s="84" t="s">
        <v>271</v>
      </c>
      <c r="D9" s="84" t="s">
        <v>52</v>
      </c>
      <c r="E9" s="84" t="s">
        <v>58</v>
      </c>
      <c r="F9" s="84" t="s">
        <v>754</v>
      </c>
      <c r="G9" s="84" t="s">
        <v>754</v>
      </c>
      <c r="H9" s="85" t="s">
        <v>274</v>
      </c>
      <c r="I9" s="85" t="s">
        <v>1125</v>
      </c>
      <c r="J9" s="85" t="s">
        <v>1126</v>
      </c>
      <c r="K9" s="85" t="s">
        <v>1127</v>
      </c>
      <c r="L9" s="86">
        <v>10.98</v>
      </c>
      <c r="M9" s="86">
        <f t="shared" si="0"/>
        <v>45.75</v>
      </c>
      <c r="N9" s="87">
        <v>0</v>
      </c>
      <c r="O9" s="87">
        <v>0</v>
      </c>
      <c r="P9" s="87">
        <v>0</v>
      </c>
      <c r="Q9" s="87">
        <v>0</v>
      </c>
      <c r="R9" s="87">
        <v>0</v>
      </c>
      <c r="S9" s="86">
        <f t="shared" si="1"/>
        <v>0</v>
      </c>
      <c r="T9" s="87">
        <v>1</v>
      </c>
      <c r="U9" s="87">
        <v>1</v>
      </c>
      <c r="V9" s="86">
        <f t="shared" si="2"/>
        <v>100</v>
      </c>
      <c r="W9" s="87">
        <v>1</v>
      </c>
      <c r="X9" s="87">
        <v>0.5</v>
      </c>
      <c r="Y9" s="87">
        <v>0</v>
      </c>
      <c r="Z9" s="87">
        <v>0.33</v>
      </c>
      <c r="AA9" s="87">
        <v>1</v>
      </c>
      <c r="AB9" s="87">
        <v>1</v>
      </c>
      <c r="AC9" s="87">
        <v>0.33</v>
      </c>
      <c r="AD9" s="87">
        <v>0</v>
      </c>
      <c r="AE9" s="86">
        <f t="shared" si="3"/>
        <v>61.6</v>
      </c>
      <c r="AF9" s="87">
        <v>0.33</v>
      </c>
      <c r="AG9" s="87">
        <v>0.33</v>
      </c>
      <c r="AH9" s="87">
        <v>0</v>
      </c>
      <c r="AI9" s="87">
        <v>1</v>
      </c>
      <c r="AJ9" s="87">
        <v>1</v>
      </c>
      <c r="AK9" s="86">
        <f t="shared" si="4"/>
        <v>53.2</v>
      </c>
      <c r="AL9" s="87">
        <v>0.4</v>
      </c>
      <c r="AM9" s="87">
        <v>0.5</v>
      </c>
      <c r="AN9" s="87">
        <v>0.5</v>
      </c>
      <c r="AO9" s="87">
        <v>0.75</v>
      </c>
      <c r="AP9" s="86">
        <f t="shared" si="5"/>
        <v>53.75</v>
      </c>
      <c r="AV9" s="88"/>
    </row>
    <row r="10" spans="1:48" x14ac:dyDescent="0.25">
      <c r="A10" s="84" t="s">
        <v>1128</v>
      </c>
      <c r="B10" s="85" t="s">
        <v>1129</v>
      </c>
      <c r="C10" s="84" t="s">
        <v>271</v>
      </c>
      <c r="D10" s="84" t="s">
        <v>1130</v>
      </c>
      <c r="E10" s="84" t="s">
        <v>164</v>
      </c>
      <c r="F10" s="84" t="s">
        <v>307</v>
      </c>
      <c r="G10" s="84" t="s">
        <v>307</v>
      </c>
      <c r="H10" s="85" t="s">
        <v>274</v>
      </c>
      <c r="I10" s="85" t="s">
        <v>1131</v>
      </c>
      <c r="J10" s="85" t="s">
        <v>1132</v>
      </c>
      <c r="K10" s="85" t="s">
        <v>1133</v>
      </c>
      <c r="L10" s="86">
        <v>13.01</v>
      </c>
      <c r="M10" s="86">
        <f t="shared" si="0"/>
        <v>54.208333333333336</v>
      </c>
      <c r="N10" s="87">
        <v>0</v>
      </c>
      <c r="O10" s="87">
        <v>0</v>
      </c>
      <c r="P10" s="87">
        <v>1</v>
      </c>
      <c r="Q10" s="87">
        <v>0</v>
      </c>
      <c r="R10" s="87">
        <v>0</v>
      </c>
      <c r="S10" s="86">
        <f t="shared" si="1"/>
        <v>20</v>
      </c>
      <c r="T10" s="87">
        <v>1</v>
      </c>
      <c r="U10" s="87">
        <v>1</v>
      </c>
      <c r="V10" s="86">
        <f t="shared" si="2"/>
        <v>100</v>
      </c>
      <c r="W10" s="87">
        <v>0</v>
      </c>
      <c r="X10" s="87">
        <v>1</v>
      </c>
      <c r="Y10" s="87">
        <v>1</v>
      </c>
      <c r="Z10" s="87">
        <v>0.67</v>
      </c>
      <c r="AA10" s="87">
        <v>0</v>
      </c>
      <c r="AB10" s="87">
        <v>1</v>
      </c>
      <c r="AC10" s="87">
        <v>0.67</v>
      </c>
      <c r="AD10" s="87">
        <v>0</v>
      </c>
      <c r="AE10" s="86">
        <f t="shared" si="3"/>
        <v>63.4</v>
      </c>
      <c r="AF10" s="87">
        <v>0.67</v>
      </c>
      <c r="AG10" s="87">
        <v>1</v>
      </c>
      <c r="AH10" s="87">
        <v>0.67</v>
      </c>
      <c r="AI10" s="87">
        <v>1</v>
      </c>
      <c r="AJ10" s="87">
        <v>0.33</v>
      </c>
      <c r="AK10" s="86">
        <f t="shared" si="4"/>
        <v>73.400000000000006</v>
      </c>
      <c r="AL10" s="87">
        <v>0.33</v>
      </c>
      <c r="AM10" s="87">
        <v>0.43</v>
      </c>
      <c r="AN10" s="87">
        <v>0.75</v>
      </c>
      <c r="AO10" s="87">
        <v>0.5</v>
      </c>
      <c r="AP10" s="86">
        <f t="shared" si="5"/>
        <v>50.249999999999993</v>
      </c>
      <c r="AV10" s="88"/>
    </row>
    <row r="11" spans="1:48" s="50" customFormat="1" ht="18.75" x14ac:dyDescent="0.3">
      <c r="A11" s="89" t="s">
        <v>480</v>
      </c>
      <c r="B11" s="89"/>
      <c r="C11" s="90"/>
      <c r="D11" s="90"/>
      <c r="E11" s="90"/>
      <c r="F11" s="90"/>
      <c r="G11" s="90"/>
      <c r="H11" s="89"/>
      <c r="I11" s="89"/>
      <c r="J11" s="89"/>
      <c r="K11" s="89"/>
      <c r="L11" s="91">
        <f>AVERAGE(L4:L10)</f>
        <v>14.417142857142858</v>
      </c>
      <c r="M11" s="91">
        <f t="shared" ref="M11:AP11" si="6">AVERAGE(M4:M10)</f>
        <v>60.071428571428562</v>
      </c>
      <c r="N11" s="91">
        <f t="shared" si="6"/>
        <v>0.42857142857142855</v>
      </c>
      <c r="O11" s="91">
        <f t="shared" si="6"/>
        <v>0.2857142857142857</v>
      </c>
      <c r="P11" s="91">
        <f t="shared" si="6"/>
        <v>0.33285714285714285</v>
      </c>
      <c r="Q11" s="91">
        <f t="shared" si="6"/>
        <v>0.14285714285714285</v>
      </c>
      <c r="R11" s="91">
        <f t="shared" si="6"/>
        <v>0.5714285714285714</v>
      </c>
      <c r="S11" s="91">
        <f t="shared" si="6"/>
        <v>35.228571428571428</v>
      </c>
      <c r="T11" s="91">
        <f t="shared" si="6"/>
        <v>0.9285714285714286</v>
      </c>
      <c r="U11" s="91">
        <f t="shared" si="6"/>
        <v>1</v>
      </c>
      <c r="V11" s="91">
        <f t="shared" si="6"/>
        <v>96.428571428571431</v>
      </c>
      <c r="W11" s="91">
        <f t="shared" si="6"/>
        <v>0.2857142857142857</v>
      </c>
      <c r="X11" s="91">
        <f t="shared" si="6"/>
        <v>0.8571428571428571</v>
      </c>
      <c r="Y11" s="91">
        <f t="shared" si="6"/>
        <v>0.8571428571428571</v>
      </c>
      <c r="Z11" s="91">
        <f t="shared" si="6"/>
        <v>0.4042857142857143</v>
      </c>
      <c r="AA11" s="91">
        <f t="shared" si="6"/>
        <v>0.6785714285714286</v>
      </c>
      <c r="AB11" s="91">
        <f t="shared" si="6"/>
        <v>0.8571428571428571</v>
      </c>
      <c r="AC11" s="91">
        <f t="shared" si="6"/>
        <v>0.52428571428571435</v>
      </c>
      <c r="AD11" s="91">
        <f t="shared" si="6"/>
        <v>0.2857142857142857</v>
      </c>
      <c r="AE11" s="91">
        <f t="shared" si="6"/>
        <v>66.785714285714292</v>
      </c>
      <c r="AF11" s="91">
        <f t="shared" si="6"/>
        <v>0.61857142857142855</v>
      </c>
      <c r="AG11" s="91">
        <f t="shared" si="6"/>
        <v>0.7142857142857143</v>
      </c>
      <c r="AH11" s="91">
        <f t="shared" si="6"/>
        <v>0.62</v>
      </c>
      <c r="AI11" s="91">
        <f t="shared" si="6"/>
        <v>0.8571428571428571</v>
      </c>
      <c r="AJ11" s="91">
        <f t="shared" si="6"/>
        <v>0.5714285714285714</v>
      </c>
      <c r="AK11" s="91">
        <f t="shared" si="6"/>
        <v>67.628571428571419</v>
      </c>
      <c r="AL11" s="91">
        <f t="shared" si="6"/>
        <v>0.53285714285714281</v>
      </c>
      <c r="AM11" s="91">
        <f t="shared" si="6"/>
        <v>0.63857142857142857</v>
      </c>
      <c r="AN11" s="91">
        <f t="shared" si="6"/>
        <v>0.65142857142857136</v>
      </c>
      <c r="AO11" s="91">
        <f t="shared" si="6"/>
        <v>0.77428571428571424</v>
      </c>
      <c r="AP11" s="91">
        <f t="shared" si="6"/>
        <v>64.928571428571431</v>
      </c>
      <c r="AV11" s="56"/>
    </row>
  </sheetData>
  <mergeCells count="20"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M1:M3"/>
    <mergeCell ref="N1:S1"/>
    <mergeCell ref="T1:AE1"/>
    <mergeCell ref="AF1:AK2"/>
    <mergeCell ref="AL1:AP2"/>
    <mergeCell ref="S2:S3"/>
    <mergeCell ref="T2:V2"/>
    <mergeCell ref="AE2:A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9"/>
  <sheetViews>
    <sheetView topLeftCell="AO1" workbookViewId="0">
      <selection activeCell="BK12" sqref="BK12"/>
    </sheetView>
  </sheetViews>
  <sheetFormatPr defaultRowHeight="15" x14ac:dyDescent="0.25"/>
  <cols>
    <col min="1" max="1" width="31.42578125" bestFit="1" customWidth="1"/>
    <col min="2" max="2" width="18.7109375" bestFit="1" customWidth="1"/>
    <col min="3" max="3" width="14.7109375" bestFit="1" customWidth="1"/>
    <col min="4" max="4" width="35.5703125" bestFit="1" customWidth="1"/>
    <col min="5" max="5" width="10.140625" bestFit="1" customWidth="1"/>
    <col min="6" max="6" width="32" bestFit="1" customWidth="1"/>
    <col min="7" max="7" width="11.140625" bestFit="1" customWidth="1"/>
    <col min="8" max="8" width="18.7109375" bestFit="1" customWidth="1"/>
    <col min="9" max="9" width="19.140625" bestFit="1" customWidth="1"/>
    <col min="10" max="10" width="35.5703125" bestFit="1" customWidth="1"/>
    <col min="11" max="12" width="15" bestFit="1" customWidth="1"/>
    <col min="13" max="15" width="10" customWidth="1"/>
    <col min="16" max="17" width="5" customWidth="1"/>
    <col min="18" max="18" width="13.28515625" customWidth="1"/>
    <col min="19" max="20" width="5.28515625" customWidth="1"/>
    <col min="21" max="21" width="13.28515625" customWidth="1"/>
    <col min="22" max="22" width="5" customWidth="1"/>
    <col min="23" max="24" width="13.28515625" customWidth="1"/>
    <col min="25" max="29" width="8.140625" customWidth="1"/>
    <col min="30" max="30" width="13.85546875" customWidth="1"/>
    <col min="31" max="32" width="5.140625" customWidth="1"/>
    <col min="33" max="33" width="13.85546875" customWidth="1"/>
    <col min="34" max="34" width="5" customWidth="1"/>
    <col min="35" max="35" width="13.85546875" customWidth="1"/>
    <col min="36" max="36" width="5" customWidth="1"/>
    <col min="37" max="37" width="13.85546875" customWidth="1"/>
    <col min="38" max="38" width="5" customWidth="1"/>
    <col min="39" max="39" width="13.85546875" customWidth="1"/>
    <col min="40" max="40" width="12.7109375" customWidth="1"/>
    <col min="41" max="44" width="5" customWidth="1"/>
    <col min="45" max="45" width="12.7109375" customWidth="1"/>
    <col min="46" max="47" width="5" customWidth="1"/>
    <col min="48" max="48" width="12.7109375" customWidth="1"/>
    <col min="49" max="50" width="5" customWidth="1"/>
    <col min="51" max="51" width="12.7109375" customWidth="1"/>
    <col min="52" max="53" width="5" customWidth="1"/>
    <col min="54" max="54" width="12.7109375" customWidth="1"/>
    <col min="55" max="56" width="6.85546875" customWidth="1"/>
    <col min="57" max="58" width="12.7109375" customWidth="1"/>
    <col min="59" max="62" width="5" customWidth="1"/>
    <col min="63" max="63" width="12.7109375" customWidth="1"/>
  </cols>
  <sheetData>
    <row r="1" spans="1:63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5" t="s">
        <v>11</v>
      </c>
      <c r="N1" s="95" t="s">
        <v>525</v>
      </c>
      <c r="O1" s="95" t="s">
        <v>13</v>
      </c>
      <c r="P1" s="95" t="s">
        <v>526</v>
      </c>
      <c r="Q1" s="95"/>
      <c r="R1" s="95"/>
      <c r="S1" s="95"/>
      <c r="T1" s="95"/>
      <c r="U1" s="95"/>
      <c r="V1" s="95"/>
      <c r="W1" s="95"/>
      <c r="X1" s="95"/>
      <c r="Y1" s="95" t="s">
        <v>527</v>
      </c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 t="s">
        <v>528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 t="s">
        <v>529</v>
      </c>
      <c r="BH1" s="95"/>
      <c r="BI1" s="95"/>
      <c r="BJ1" s="95"/>
      <c r="BK1" s="95"/>
    </row>
    <row r="2" spans="1:63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5"/>
      <c r="N2" s="95"/>
      <c r="O2" s="95"/>
      <c r="P2" s="95" t="s">
        <v>530</v>
      </c>
      <c r="Q2" s="95"/>
      <c r="R2" s="95"/>
      <c r="S2" s="95" t="s">
        <v>531</v>
      </c>
      <c r="T2" s="95"/>
      <c r="U2" s="95"/>
      <c r="V2" s="95" t="s">
        <v>532</v>
      </c>
      <c r="W2" s="95"/>
      <c r="X2" s="95" t="s">
        <v>23</v>
      </c>
      <c r="Y2" s="95" t="s">
        <v>1056</v>
      </c>
      <c r="Z2" s="95"/>
      <c r="AA2" s="95"/>
      <c r="AB2" s="95"/>
      <c r="AC2" s="95"/>
      <c r="AD2" s="95"/>
      <c r="AE2" s="95" t="s">
        <v>1075</v>
      </c>
      <c r="AF2" s="95"/>
      <c r="AG2" s="95"/>
      <c r="AH2" s="95" t="s">
        <v>1076</v>
      </c>
      <c r="AI2" s="95"/>
      <c r="AJ2" s="95" t="s">
        <v>1077</v>
      </c>
      <c r="AK2" s="95"/>
      <c r="AL2" s="95" t="s">
        <v>1060</v>
      </c>
      <c r="AM2" s="95"/>
      <c r="AN2" s="95" t="s">
        <v>23</v>
      </c>
      <c r="AO2" s="95" t="s">
        <v>537</v>
      </c>
      <c r="AP2" s="95"/>
      <c r="AQ2" s="95"/>
      <c r="AR2" s="95"/>
      <c r="AS2" s="95"/>
      <c r="AT2" s="95" t="s">
        <v>538</v>
      </c>
      <c r="AU2" s="95"/>
      <c r="AV2" s="95"/>
      <c r="AW2" s="95" t="s">
        <v>539</v>
      </c>
      <c r="AX2" s="95"/>
      <c r="AY2" s="95"/>
      <c r="AZ2" s="95" t="s">
        <v>540</v>
      </c>
      <c r="BA2" s="95"/>
      <c r="BB2" s="95"/>
      <c r="BC2" s="95" t="s">
        <v>541</v>
      </c>
      <c r="BD2" s="95"/>
      <c r="BE2" s="95"/>
      <c r="BF2" s="95" t="s">
        <v>23</v>
      </c>
      <c r="BG2" s="95" t="s">
        <v>238</v>
      </c>
      <c r="BH2" s="95"/>
      <c r="BI2" s="95"/>
      <c r="BJ2" s="95"/>
      <c r="BK2" s="95"/>
    </row>
    <row r="3" spans="1:63" ht="38.25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5"/>
      <c r="N3" s="95"/>
      <c r="O3" s="95"/>
      <c r="P3" s="95" t="s">
        <v>22</v>
      </c>
      <c r="Q3" s="95"/>
      <c r="R3" s="76" t="s">
        <v>23</v>
      </c>
      <c r="S3" s="95" t="s">
        <v>22</v>
      </c>
      <c r="T3" s="95"/>
      <c r="U3" s="76" t="s">
        <v>23</v>
      </c>
      <c r="V3" s="76" t="s">
        <v>22</v>
      </c>
      <c r="W3" s="76" t="s">
        <v>23</v>
      </c>
      <c r="X3" s="95"/>
      <c r="Y3" s="95" t="s">
        <v>22</v>
      </c>
      <c r="Z3" s="95"/>
      <c r="AA3" s="95"/>
      <c r="AB3" s="95"/>
      <c r="AC3" s="95"/>
      <c r="AD3" s="76" t="s">
        <v>23</v>
      </c>
      <c r="AE3" s="95" t="s">
        <v>22</v>
      </c>
      <c r="AF3" s="95"/>
      <c r="AG3" s="76" t="s">
        <v>23</v>
      </c>
      <c r="AH3" s="76" t="s">
        <v>22</v>
      </c>
      <c r="AI3" s="76" t="s">
        <v>23</v>
      </c>
      <c r="AJ3" s="76" t="s">
        <v>22</v>
      </c>
      <c r="AK3" s="76" t="s">
        <v>23</v>
      </c>
      <c r="AL3" s="76" t="s">
        <v>22</v>
      </c>
      <c r="AM3" s="76" t="s">
        <v>23</v>
      </c>
      <c r="AN3" s="95"/>
      <c r="AO3" s="95" t="s">
        <v>22</v>
      </c>
      <c r="AP3" s="95"/>
      <c r="AQ3" s="95"/>
      <c r="AR3" s="95"/>
      <c r="AS3" s="76" t="s">
        <v>23</v>
      </c>
      <c r="AT3" s="95" t="s">
        <v>22</v>
      </c>
      <c r="AU3" s="95"/>
      <c r="AV3" s="76" t="s">
        <v>23</v>
      </c>
      <c r="AW3" s="95" t="s">
        <v>22</v>
      </c>
      <c r="AX3" s="95"/>
      <c r="AY3" s="76" t="s">
        <v>23</v>
      </c>
      <c r="AZ3" s="95" t="s">
        <v>22</v>
      </c>
      <c r="BA3" s="95"/>
      <c r="BB3" s="76" t="s">
        <v>23</v>
      </c>
      <c r="BC3" s="95" t="s">
        <v>22</v>
      </c>
      <c r="BD3" s="95"/>
      <c r="BE3" s="76" t="s">
        <v>23</v>
      </c>
      <c r="BF3" s="95"/>
      <c r="BG3" s="95" t="s">
        <v>22</v>
      </c>
      <c r="BH3" s="95"/>
      <c r="BI3" s="95"/>
      <c r="BJ3" s="95"/>
      <c r="BK3" s="76" t="s">
        <v>23</v>
      </c>
    </row>
    <row r="4" spans="1:63" x14ac:dyDescent="0.25">
      <c r="A4" s="29" t="s">
        <v>1078</v>
      </c>
      <c r="B4" s="29" t="s">
        <v>25</v>
      </c>
      <c r="C4" s="29" t="s">
        <v>26</v>
      </c>
      <c r="D4" s="29" t="s">
        <v>47</v>
      </c>
      <c r="E4" s="29" t="s">
        <v>543</v>
      </c>
      <c r="F4" s="29" t="s">
        <v>29</v>
      </c>
      <c r="G4" s="29" t="s">
        <v>70</v>
      </c>
      <c r="H4" s="29" t="s">
        <v>635</v>
      </c>
      <c r="I4" s="29" t="s">
        <v>32</v>
      </c>
      <c r="J4" s="29" t="s">
        <v>1079</v>
      </c>
      <c r="K4" s="30">
        <v>45181.463993055557</v>
      </c>
      <c r="L4" s="30">
        <v>45182.414872685185</v>
      </c>
      <c r="M4" s="31" t="s">
        <v>1080</v>
      </c>
      <c r="N4" s="31">
        <v>11.42</v>
      </c>
      <c r="O4" s="32">
        <f>N4/31*100</f>
        <v>36.838709677419359</v>
      </c>
      <c r="P4" s="31">
        <v>0</v>
      </c>
      <c r="Q4" s="31">
        <v>0</v>
      </c>
      <c r="R4" s="80">
        <f>AVERAGE(P4:Q4)*100</f>
        <v>0</v>
      </c>
      <c r="S4" s="31">
        <v>0</v>
      </c>
      <c r="T4" s="31">
        <v>0</v>
      </c>
      <c r="U4" s="80">
        <f>AVERAGE(S4:T4)*100</f>
        <v>0</v>
      </c>
      <c r="V4" s="31">
        <v>1</v>
      </c>
      <c r="W4" s="80">
        <f>V4*100</f>
        <v>100</v>
      </c>
      <c r="X4" s="80">
        <f>AVERAGE(P4:Q4,S4:T4,V4)*100</f>
        <v>20</v>
      </c>
      <c r="Y4" s="31">
        <v>0</v>
      </c>
      <c r="Z4" s="31">
        <v>0</v>
      </c>
      <c r="AA4" s="31">
        <v>1</v>
      </c>
      <c r="AB4" s="31">
        <v>1</v>
      </c>
      <c r="AC4" s="31">
        <v>1</v>
      </c>
      <c r="AD4" s="32">
        <f>AVERAGE(Y4:AC4)*100</f>
        <v>60</v>
      </c>
      <c r="AE4" s="31">
        <v>1</v>
      </c>
      <c r="AF4" s="31">
        <v>0.67</v>
      </c>
      <c r="AG4" s="32">
        <f>AVERAGE(AE4:AF4)*100</f>
        <v>83.5</v>
      </c>
      <c r="AH4" s="31">
        <v>0</v>
      </c>
      <c r="AI4" s="80">
        <f>AH4*100</f>
        <v>0</v>
      </c>
      <c r="AJ4" s="31">
        <v>1</v>
      </c>
      <c r="AK4" s="80">
        <f t="shared" ref="AK4:AM8" si="0">AJ4*100</f>
        <v>100</v>
      </c>
      <c r="AL4" s="31">
        <v>0</v>
      </c>
      <c r="AM4" s="80">
        <f t="shared" si="0"/>
        <v>0</v>
      </c>
      <c r="AN4" s="32">
        <f>AVERAGE(Y4:AC4,AE4:AF4,AH4,AJ4,AL4)*100</f>
        <v>56.699999999999996</v>
      </c>
      <c r="AO4" s="31">
        <v>0.75</v>
      </c>
      <c r="AP4" s="31">
        <v>0</v>
      </c>
      <c r="AQ4" s="31">
        <v>0</v>
      </c>
      <c r="AR4" s="31">
        <v>0</v>
      </c>
      <c r="AS4" s="32">
        <f>AVERAGE(AO4:AR4)*100</f>
        <v>18.75</v>
      </c>
      <c r="AT4" s="31">
        <v>1</v>
      </c>
      <c r="AU4" s="31">
        <v>0.25</v>
      </c>
      <c r="AV4" s="32">
        <f>AVERAGE(AT4:AU4)*100</f>
        <v>62.5</v>
      </c>
      <c r="AW4" s="31">
        <v>0</v>
      </c>
      <c r="AX4" s="31">
        <v>0.33</v>
      </c>
      <c r="AY4" s="32">
        <f>AVERAGE(AW4:AX4)*100</f>
        <v>16.5</v>
      </c>
      <c r="AZ4" s="31">
        <v>0.78</v>
      </c>
      <c r="BA4" s="31">
        <v>0.33</v>
      </c>
      <c r="BB4" s="32">
        <f>AVERAGE(AZ4:BA4)*100</f>
        <v>55.500000000000007</v>
      </c>
      <c r="BC4" s="31">
        <v>0</v>
      </c>
      <c r="BD4" s="31">
        <v>0.33</v>
      </c>
      <c r="BE4" s="32">
        <f>AVERAGE(BC4:BD4)*100</f>
        <v>16.5</v>
      </c>
      <c r="BF4" s="32">
        <f>AVERAGE(AO4:AR4,AT4:AU4,AW4:AX4,AZ4:BA4,BC4:BD4)*100</f>
        <v>31.416666666666671</v>
      </c>
      <c r="BG4" s="31">
        <v>0.42</v>
      </c>
      <c r="BH4" s="31">
        <v>0.1</v>
      </c>
      <c r="BI4" s="31">
        <v>0.45</v>
      </c>
      <c r="BJ4" s="31">
        <v>0</v>
      </c>
      <c r="BK4" s="32">
        <f>AVERAGE(BG4:BJ4)*100</f>
        <v>24.25</v>
      </c>
    </row>
    <row r="5" spans="1:63" x14ac:dyDescent="0.25">
      <c r="A5" s="29" t="s">
        <v>1081</v>
      </c>
      <c r="B5" s="29" t="s">
        <v>25</v>
      </c>
      <c r="C5" s="29" t="s">
        <v>26</v>
      </c>
      <c r="D5" s="29" t="s">
        <v>135</v>
      </c>
      <c r="E5" s="29" t="s">
        <v>543</v>
      </c>
      <c r="F5" s="29" t="s">
        <v>48</v>
      </c>
      <c r="G5" s="29" t="s">
        <v>181</v>
      </c>
      <c r="H5" s="29" t="s">
        <v>213</v>
      </c>
      <c r="I5" s="29" t="s">
        <v>32</v>
      </c>
      <c r="J5" s="29" t="s">
        <v>1079</v>
      </c>
      <c r="K5" s="30">
        <v>45180.555439814816</v>
      </c>
      <c r="L5" s="30">
        <v>45180.636400462965</v>
      </c>
      <c r="M5" s="31" t="s">
        <v>185</v>
      </c>
      <c r="N5" s="31">
        <v>22.12</v>
      </c>
      <c r="O5" s="32">
        <f>N5/31*100</f>
        <v>71.354838709677423</v>
      </c>
      <c r="P5" s="31">
        <v>0.6</v>
      </c>
      <c r="Q5" s="31">
        <v>0.83</v>
      </c>
      <c r="R5" s="80">
        <f>AVERAGE(P5:Q5)*100</f>
        <v>71.5</v>
      </c>
      <c r="S5" s="31">
        <v>0.4</v>
      </c>
      <c r="T5" s="31">
        <v>1</v>
      </c>
      <c r="U5" s="80">
        <f>AVERAGE(S5:T5)*100</f>
        <v>70</v>
      </c>
      <c r="V5" s="31">
        <v>0.67</v>
      </c>
      <c r="W5" s="80">
        <f>V5*100</f>
        <v>67</v>
      </c>
      <c r="X5" s="80">
        <f>AVERAGE(P5:Q5,S5:T5,V5)*100</f>
        <v>70</v>
      </c>
      <c r="Y5" s="31">
        <v>1</v>
      </c>
      <c r="Z5" s="31">
        <v>0.67</v>
      </c>
      <c r="AA5" s="31">
        <v>1</v>
      </c>
      <c r="AB5" s="31">
        <v>1</v>
      </c>
      <c r="AC5" s="31">
        <v>1</v>
      </c>
      <c r="AD5" s="32">
        <f>AVERAGE(Y5:AC5)*100</f>
        <v>93.399999999999991</v>
      </c>
      <c r="AE5" s="31">
        <v>1</v>
      </c>
      <c r="AF5" s="31">
        <v>0.67</v>
      </c>
      <c r="AG5" s="32">
        <f>AVERAGE(AE5:AF5)*100</f>
        <v>83.5</v>
      </c>
      <c r="AH5" s="31">
        <v>0.8</v>
      </c>
      <c r="AI5" s="80">
        <f>AH5*100</f>
        <v>80</v>
      </c>
      <c r="AJ5" s="31">
        <v>1</v>
      </c>
      <c r="AK5" s="80">
        <f t="shared" si="0"/>
        <v>100</v>
      </c>
      <c r="AL5" s="31">
        <v>1</v>
      </c>
      <c r="AM5" s="80">
        <f t="shared" si="0"/>
        <v>100</v>
      </c>
      <c r="AN5" s="32">
        <f>AVERAGE(Y5:AC5,AE5:AF5,AH5,AJ5,AL5)*100</f>
        <v>91.4</v>
      </c>
      <c r="AO5" s="31">
        <v>0.75</v>
      </c>
      <c r="AP5" s="31">
        <v>1</v>
      </c>
      <c r="AQ5" s="31">
        <v>1</v>
      </c>
      <c r="AR5" s="31">
        <v>1</v>
      </c>
      <c r="AS5" s="32">
        <f>AVERAGE(AO5:AR5)*100</f>
        <v>93.75</v>
      </c>
      <c r="AT5" s="31">
        <v>0.25</v>
      </c>
      <c r="AU5" s="31">
        <v>1</v>
      </c>
      <c r="AV5" s="32">
        <f>AVERAGE(AT5:AU5)*100</f>
        <v>62.5</v>
      </c>
      <c r="AW5" s="31">
        <v>0.33</v>
      </c>
      <c r="AX5" s="31">
        <v>0</v>
      </c>
      <c r="AY5" s="32">
        <f>AVERAGE(AW5:AX5)*100</f>
        <v>16.5</v>
      </c>
      <c r="AZ5" s="31">
        <v>0.56000000000000005</v>
      </c>
      <c r="BA5" s="31">
        <v>0</v>
      </c>
      <c r="BB5" s="32">
        <f>AVERAGE(AZ5:BA5)*100</f>
        <v>28.000000000000004</v>
      </c>
      <c r="BC5" s="31">
        <v>0.67</v>
      </c>
      <c r="BD5" s="31">
        <v>0.6</v>
      </c>
      <c r="BE5" s="32">
        <f>AVERAGE(BC5:BD5)*100</f>
        <v>63.5</v>
      </c>
      <c r="BF5" s="32">
        <f>AVERAGE(AO5:AR5,AT5:AU5,AW5:AX5,AZ5:BA5,BC5:BD5)*100</f>
        <v>59.666666666666671</v>
      </c>
      <c r="BG5" s="31">
        <v>1</v>
      </c>
      <c r="BH5" s="31">
        <v>0.33</v>
      </c>
      <c r="BI5" s="31">
        <v>0.5</v>
      </c>
      <c r="BJ5" s="31">
        <v>0.5</v>
      </c>
      <c r="BK5" s="32">
        <f>AVERAGE(BG5:BJ5)*100</f>
        <v>58.25</v>
      </c>
    </row>
    <row r="6" spans="1:63" x14ac:dyDescent="0.25">
      <c r="A6" s="29" t="s">
        <v>1082</v>
      </c>
      <c r="B6" s="29" t="s">
        <v>25</v>
      </c>
      <c r="C6" s="29" t="s">
        <v>26</v>
      </c>
      <c r="D6" s="29" t="s">
        <v>581</v>
      </c>
      <c r="E6" s="29" t="s">
        <v>543</v>
      </c>
      <c r="F6" s="29" t="s">
        <v>48</v>
      </c>
      <c r="G6" s="29" t="s">
        <v>1083</v>
      </c>
      <c r="H6" s="29" t="s">
        <v>352</v>
      </c>
      <c r="I6" s="29" t="s">
        <v>32</v>
      </c>
      <c r="J6" s="29" t="s">
        <v>1079</v>
      </c>
      <c r="K6" s="30">
        <v>45177.327743055554</v>
      </c>
      <c r="L6" s="30">
        <v>45177.439976851849</v>
      </c>
      <c r="M6" s="31" t="s">
        <v>1084</v>
      </c>
      <c r="N6" s="31">
        <v>21.67</v>
      </c>
      <c r="O6" s="32">
        <f>N6/31*100</f>
        <v>69.903225806451616</v>
      </c>
      <c r="P6" s="31">
        <v>0.67</v>
      </c>
      <c r="Q6" s="31">
        <v>1</v>
      </c>
      <c r="R6" s="80">
        <f>AVERAGE(P6:Q6)*100</f>
        <v>83.5</v>
      </c>
      <c r="S6" s="31">
        <v>1</v>
      </c>
      <c r="T6" s="31">
        <v>1</v>
      </c>
      <c r="U6" s="80">
        <f>AVERAGE(S6:T6)*100</f>
        <v>100</v>
      </c>
      <c r="V6" s="31">
        <v>0</v>
      </c>
      <c r="W6" s="80">
        <f>V6*100</f>
        <v>0</v>
      </c>
      <c r="X6" s="80">
        <f>AVERAGE(P6:Q6,S6:T6,V6)*100</f>
        <v>73.400000000000006</v>
      </c>
      <c r="Y6" s="31">
        <v>1</v>
      </c>
      <c r="Z6" s="31">
        <v>0.83</v>
      </c>
      <c r="AA6" s="31">
        <v>0.5</v>
      </c>
      <c r="AB6" s="31">
        <v>1</v>
      </c>
      <c r="AC6" s="31">
        <v>1</v>
      </c>
      <c r="AD6" s="32">
        <f>AVERAGE(Y6:AC6)*100</f>
        <v>86.6</v>
      </c>
      <c r="AE6" s="31">
        <v>1</v>
      </c>
      <c r="AF6" s="31">
        <v>1</v>
      </c>
      <c r="AG6" s="32">
        <f>AVERAGE(AE6:AF6)*100</f>
        <v>100</v>
      </c>
      <c r="AH6" s="31">
        <v>1</v>
      </c>
      <c r="AI6" s="80">
        <f>AH6*100</f>
        <v>100</v>
      </c>
      <c r="AJ6" s="31">
        <v>1</v>
      </c>
      <c r="AK6" s="80">
        <f t="shared" si="0"/>
        <v>100</v>
      </c>
      <c r="AL6" s="31">
        <v>1</v>
      </c>
      <c r="AM6" s="80">
        <f t="shared" si="0"/>
        <v>100</v>
      </c>
      <c r="AN6" s="32">
        <f>AVERAGE(Y6:AC6,AE6:AF6,AH6,AJ6,AL6)*100</f>
        <v>93.300000000000011</v>
      </c>
      <c r="AO6" s="31">
        <v>0.33</v>
      </c>
      <c r="AP6" s="31">
        <v>1</v>
      </c>
      <c r="AQ6" s="31">
        <v>0.4</v>
      </c>
      <c r="AR6" s="31">
        <v>0.25</v>
      </c>
      <c r="AS6" s="32">
        <f>AVERAGE(AO6:AR6)*100</f>
        <v>49.5</v>
      </c>
      <c r="AT6" s="31">
        <v>0</v>
      </c>
      <c r="AU6" s="31">
        <v>0.75</v>
      </c>
      <c r="AV6" s="32">
        <f>AVERAGE(AT6:AU6)*100</f>
        <v>37.5</v>
      </c>
      <c r="AW6" s="31">
        <v>1</v>
      </c>
      <c r="AX6" s="31">
        <v>0</v>
      </c>
      <c r="AY6" s="32">
        <f>AVERAGE(AW6:AX6)*100</f>
        <v>50</v>
      </c>
      <c r="AZ6" s="31">
        <v>0.67</v>
      </c>
      <c r="BA6" s="31">
        <v>0.33</v>
      </c>
      <c r="BB6" s="32">
        <f>AVERAGE(AZ6:BA6)*100</f>
        <v>50</v>
      </c>
      <c r="BC6" s="31">
        <v>0.6</v>
      </c>
      <c r="BD6" s="31">
        <v>0.4</v>
      </c>
      <c r="BE6" s="32">
        <f>AVERAGE(BC6:BD6)*100</f>
        <v>50</v>
      </c>
      <c r="BF6" s="32">
        <f>AVERAGE(AO6:AR6,AT6:AU6,AW6:AX6,AZ6:BA6,BC6:BD6)*100</f>
        <v>47.75</v>
      </c>
      <c r="BG6" s="31">
        <v>0.75</v>
      </c>
      <c r="BH6" s="31">
        <v>0.55000000000000004</v>
      </c>
      <c r="BI6" s="31">
        <v>0.64</v>
      </c>
      <c r="BJ6" s="31">
        <v>1</v>
      </c>
      <c r="BK6" s="32">
        <f>AVERAGE(BG6:BJ6)*100</f>
        <v>73.5</v>
      </c>
    </row>
    <row r="7" spans="1:63" x14ac:dyDescent="0.25">
      <c r="A7" s="29" t="s">
        <v>1085</v>
      </c>
      <c r="B7" s="29" t="s">
        <v>25</v>
      </c>
      <c r="C7" s="29" t="s">
        <v>26</v>
      </c>
      <c r="D7" s="29" t="s">
        <v>671</v>
      </c>
      <c r="E7" s="29" t="s">
        <v>543</v>
      </c>
      <c r="F7" s="29" t="s">
        <v>58</v>
      </c>
      <c r="G7" s="29"/>
      <c r="H7" s="29"/>
      <c r="I7" s="29" t="s">
        <v>32</v>
      </c>
      <c r="J7" s="29" t="s">
        <v>1079</v>
      </c>
      <c r="K7" s="30" t="s">
        <v>1086</v>
      </c>
      <c r="L7" s="30" t="s">
        <v>1087</v>
      </c>
      <c r="M7" s="30" t="s">
        <v>1088</v>
      </c>
      <c r="N7" s="60">
        <v>20.010000000000002</v>
      </c>
      <c r="O7" s="32">
        <f>N7/31*100</f>
        <v>64.548387096774192</v>
      </c>
      <c r="P7" s="60">
        <v>1</v>
      </c>
      <c r="Q7" s="60">
        <v>1</v>
      </c>
      <c r="R7" s="80">
        <f>AVERAGE(P7:Q7)*100</f>
        <v>100</v>
      </c>
      <c r="S7" s="60">
        <v>0.4</v>
      </c>
      <c r="T7" s="60">
        <v>0.67</v>
      </c>
      <c r="U7" s="80">
        <f>AVERAGE(S7:T7)*100</f>
        <v>53.5</v>
      </c>
      <c r="V7" s="60">
        <v>0.5</v>
      </c>
      <c r="W7" s="80">
        <f>V7*100</f>
        <v>50</v>
      </c>
      <c r="X7" s="80">
        <f>AVERAGE(P7:Q7,S7:T7,V7)*100</f>
        <v>71.399999999999991</v>
      </c>
      <c r="Y7" s="60">
        <v>1</v>
      </c>
      <c r="Z7" s="60">
        <v>1</v>
      </c>
      <c r="AA7" s="60">
        <v>1</v>
      </c>
      <c r="AB7" s="60">
        <v>1</v>
      </c>
      <c r="AC7" s="60">
        <v>0</v>
      </c>
      <c r="AD7" s="32">
        <f>AVERAGE(Y7:AC7)*100</f>
        <v>80</v>
      </c>
      <c r="AE7" s="60">
        <v>0</v>
      </c>
      <c r="AF7" s="60">
        <v>1</v>
      </c>
      <c r="AG7" s="32">
        <f>AVERAGE(AE7:AF7)*100</f>
        <v>50</v>
      </c>
      <c r="AH7" s="60">
        <v>0</v>
      </c>
      <c r="AI7" s="80">
        <f>AH7*100</f>
        <v>0</v>
      </c>
      <c r="AJ7" s="60">
        <v>1</v>
      </c>
      <c r="AK7" s="80">
        <f t="shared" si="0"/>
        <v>100</v>
      </c>
      <c r="AL7" s="60">
        <v>1</v>
      </c>
      <c r="AM7" s="80">
        <f t="shared" si="0"/>
        <v>100</v>
      </c>
      <c r="AN7" s="32">
        <f>AVERAGE(Y7:AC7,AE7:AF7,AH7,AJ7,AL7)*100</f>
        <v>70</v>
      </c>
      <c r="AO7" s="60">
        <v>1</v>
      </c>
      <c r="AP7" s="60">
        <v>0.6</v>
      </c>
      <c r="AQ7" s="60">
        <v>0.33</v>
      </c>
      <c r="AR7" s="60">
        <v>0.5</v>
      </c>
      <c r="AS7" s="32">
        <f>AVERAGE(AO7:AR7)*100</f>
        <v>60.750000000000007</v>
      </c>
      <c r="AT7" s="60">
        <v>1</v>
      </c>
      <c r="AU7" s="60">
        <v>0.5</v>
      </c>
      <c r="AV7" s="32">
        <f>AVERAGE(AT7:AU7)*100</f>
        <v>75</v>
      </c>
      <c r="AW7" s="60">
        <v>1</v>
      </c>
      <c r="AX7" s="60">
        <v>0</v>
      </c>
      <c r="AY7" s="32">
        <f>AVERAGE(AW7:AX7)*100</f>
        <v>50</v>
      </c>
      <c r="AZ7" s="60">
        <v>0.5</v>
      </c>
      <c r="BA7" s="60">
        <v>0.33</v>
      </c>
      <c r="BB7" s="32">
        <f>AVERAGE(AZ7:BA7)*100</f>
        <v>41.5</v>
      </c>
      <c r="BC7" s="60">
        <v>0.4</v>
      </c>
      <c r="BD7" s="60">
        <v>0.67</v>
      </c>
      <c r="BE7" s="32">
        <f>AVERAGE(BC7:BD7)*100</f>
        <v>53.5</v>
      </c>
      <c r="BF7" s="32">
        <f>AVERAGE(AO7:AR7,AT7:AU7,AW7:AX7,AZ7:BA7,BC7:BD7)*100</f>
        <v>56.916666666666671</v>
      </c>
      <c r="BG7" s="60">
        <v>0.25</v>
      </c>
      <c r="BH7" s="60">
        <v>0.45</v>
      </c>
      <c r="BI7" s="60">
        <v>0.91</v>
      </c>
      <c r="BJ7" s="60">
        <v>1</v>
      </c>
      <c r="BK7" s="32">
        <f>AVERAGE(BG7:BJ7)*100</f>
        <v>65.25</v>
      </c>
    </row>
    <row r="8" spans="1:63" x14ac:dyDescent="0.25">
      <c r="A8" s="29" t="s">
        <v>1089</v>
      </c>
      <c r="B8" s="29" t="s">
        <v>25</v>
      </c>
      <c r="C8" s="29" t="s">
        <v>26</v>
      </c>
      <c r="D8" s="29" t="s">
        <v>1090</v>
      </c>
      <c r="E8" s="29" t="s">
        <v>543</v>
      </c>
      <c r="F8" s="29" t="s">
        <v>164</v>
      </c>
      <c r="G8" s="29" t="s">
        <v>77</v>
      </c>
      <c r="H8" s="29" t="s">
        <v>1091</v>
      </c>
      <c r="I8" s="29"/>
      <c r="J8" s="29" t="s">
        <v>1079</v>
      </c>
      <c r="K8" s="30" t="s">
        <v>1092</v>
      </c>
      <c r="L8" s="30" t="s">
        <v>79</v>
      </c>
      <c r="M8" s="30" t="s">
        <v>917</v>
      </c>
      <c r="N8" s="16">
        <v>18.010000000000002</v>
      </c>
      <c r="O8" s="32">
        <f>N8/31*100</f>
        <v>58.096774193548399</v>
      </c>
      <c r="P8" s="16">
        <v>0.43</v>
      </c>
      <c r="Q8" s="16">
        <v>1</v>
      </c>
      <c r="R8" s="80">
        <f>AVERAGE(P8:Q8)*100</f>
        <v>71.5</v>
      </c>
      <c r="S8" s="16">
        <v>1</v>
      </c>
      <c r="T8" s="16">
        <v>0</v>
      </c>
      <c r="U8" s="80">
        <f>AVERAGE(S8:T8)*100</f>
        <v>50</v>
      </c>
      <c r="V8" s="16">
        <v>1</v>
      </c>
      <c r="W8" s="80">
        <f>V8*100</f>
        <v>100</v>
      </c>
      <c r="X8" s="80">
        <f>AVERAGE(P8:Q8,S8:T8,V8)*100</f>
        <v>68.599999999999994</v>
      </c>
      <c r="Y8" s="16">
        <v>0.8</v>
      </c>
      <c r="Z8" s="16">
        <v>1</v>
      </c>
      <c r="AA8" s="16">
        <v>0</v>
      </c>
      <c r="AB8" s="16">
        <v>0</v>
      </c>
      <c r="AC8" s="16">
        <v>1</v>
      </c>
      <c r="AD8" s="32">
        <f>AVERAGE(Y8:AC8)*100</f>
        <v>55.999999999999993</v>
      </c>
      <c r="AE8" s="16">
        <v>0</v>
      </c>
      <c r="AF8" s="16">
        <v>1</v>
      </c>
      <c r="AG8" s="32">
        <f>AVERAGE(AE8:AF8)*100</f>
        <v>50</v>
      </c>
      <c r="AH8" s="16">
        <v>0</v>
      </c>
      <c r="AI8" s="80">
        <f>AH8*100</f>
        <v>0</v>
      </c>
      <c r="AJ8" s="16">
        <v>1</v>
      </c>
      <c r="AK8" s="80">
        <f t="shared" si="0"/>
        <v>100</v>
      </c>
      <c r="AL8" s="16">
        <v>0</v>
      </c>
      <c r="AM8" s="80">
        <f t="shared" si="0"/>
        <v>0</v>
      </c>
      <c r="AN8" s="32">
        <f>AVERAGE(Y8:AC8,AE8:AF8,AH8,AJ8,AL8)*100</f>
        <v>48</v>
      </c>
      <c r="AO8" s="16">
        <v>0.5</v>
      </c>
      <c r="AP8" s="16">
        <v>0.4</v>
      </c>
      <c r="AQ8" s="16">
        <v>1</v>
      </c>
      <c r="AR8" s="16">
        <v>0.33</v>
      </c>
      <c r="AS8" s="32">
        <f>AVERAGE(AO8:AR8)*100</f>
        <v>55.75</v>
      </c>
      <c r="AT8" s="16">
        <v>1</v>
      </c>
      <c r="AU8" s="16">
        <v>0.25</v>
      </c>
      <c r="AV8" s="32">
        <f>AVERAGE(AT8:AU8)*100</f>
        <v>62.5</v>
      </c>
      <c r="AW8" s="16">
        <v>1</v>
      </c>
      <c r="AX8" s="16">
        <v>0</v>
      </c>
      <c r="AY8" s="32">
        <f>AVERAGE(AW8:AX8)*100</f>
        <v>50</v>
      </c>
      <c r="AZ8" s="16">
        <v>0.5</v>
      </c>
      <c r="BA8" s="16">
        <v>0.33</v>
      </c>
      <c r="BB8" s="32">
        <f>AVERAGE(AZ8:BA8)*100</f>
        <v>41.5</v>
      </c>
      <c r="BC8" s="16">
        <v>0.8</v>
      </c>
      <c r="BD8" s="16">
        <v>1</v>
      </c>
      <c r="BE8" s="32">
        <f>AVERAGE(BC8:BD8)*100</f>
        <v>90</v>
      </c>
      <c r="BF8" s="32">
        <f>AVERAGE(AO8:AR8,AT8:AU8,AW8:AX8,AZ8:BA8,BC8:BD8)*100</f>
        <v>59.25</v>
      </c>
      <c r="BG8" s="16">
        <v>0.67</v>
      </c>
      <c r="BH8" s="16">
        <v>0.5</v>
      </c>
      <c r="BI8" s="16">
        <v>0.75</v>
      </c>
      <c r="BJ8" s="16">
        <v>0.75</v>
      </c>
      <c r="BK8" s="32">
        <f>AVERAGE(BG8:BJ8)*100</f>
        <v>66.75</v>
      </c>
    </row>
    <row r="9" spans="1:63" ht="15.75" x14ac:dyDescent="0.25">
      <c r="A9" s="96" t="s">
        <v>34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8"/>
      <c r="N9" s="8">
        <f>AVERAGE(N4:N8)</f>
        <v>18.646000000000001</v>
      </c>
      <c r="O9" s="8">
        <f t="shared" ref="O9:BK9" si="1">AVERAGE(O4:O8)</f>
        <v>60.148387096774208</v>
      </c>
      <c r="P9" s="8">
        <f t="shared" si="1"/>
        <v>0.54</v>
      </c>
      <c r="Q9" s="8">
        <f t="shared" si="1"/>
        <v>0.76600000000000001</v>
      </c>
      <c r="R9" s="8">
        <f t="shared" si="1"/>
        <v>65.3</v>
      </c>
      <c r="S9" s="8">
        <f t="shared" si="1"/>
        <v>0.55999999999999994</v>
      </c>
      <c r="T9" s="8">
        <f t="shared" si="1"/>
        <v>0.53400000000000003</v>
      </c>
      <c r="U9" s="8">
        <f t="shared" si="1"/>
        <v>54.7</v>
      </c>
      <c r="V9" s="8">
        <f t="shared" si="1"/>
        <v>0.63400000000000001</v>
      </c>
      <c r="W9" s="8">
        <f t="shared" si="1"/>
        <v>63.4</v>
      </c>
      <c r="X9" s="8">
        <f t="shared" si="1"/>
        <v>60.679999999999993</v>
      </c>
      <c r="Y9" s="8">
        <f t="shared" si="1"/>
        <v>0.76</v>
      </c>
      <c r="Z9" s="8">
        <f t="shared" si="1"/>
        <v>0.7</v>
      </c>
      <c r="AA9" s="8">
        <f t="shared" si="1"/>
        <v>0.7</v>
      </c>
      <c r="AB9" s="8">
        <f t="shared" si="1"/>
        <v>0.8</v>
      </c>
      <c r="AC9" s="8">
        <f t="shared" si="1"/>
        <v>0.8</v>
      </c>
      <c r="AD9" s="8">
        <f t="shared" si="1"/>
        <v>75.2</v>
      </c>
      <c r="AE9" s="8">
        <f t="shared" si="1"/>
        <v>0.6</v>
      </c>
      <c r="AF9" s="8">
        <f t="shared" si="1"/>
        <v>0.86799999999999999</v>
      </c>
      <c r="AG9" s="8">
        <f t="shared" si="1"/>
        <v>73.400000000000006</v>
      </c>
      <c r="AH9" s="8">
        <f t="shared" si="1"/>
        <v>0.36</v>
      </c>
      <c r="AI9" s="8">
        <f t="shared" si="1"/>
        <v>36</v>
      </c>
      <c r="AJ9" s="8">
        <f t="shared" si="1"/>
        <v>1</v>
      </c>
      <c r="AK9" s="8">
        <f t="shared" si="1"/>
        <v>100</v>
      </c>
      <c r="AL9" s="8">
        <f t="shared" si="1"/>
        <v>0.6</v>
      </c>
      <c r="AM9" s="8">
        <f t="shared" si="1"/>
        <v>60</v>
      </c>
      <c r="AN9" s="8">
        <f t="shared" si="1"/>
        <v>71.88</v>
      </c>
      <c r="AO9" s="8">
        <f t="shared" si="1"/>
        <v>0.66600000000000004</v>
      </c>
      <c r="AP9" s="8">
        <f t="shared" si="1"/>
        <v>0.6</v>
      </c>
      <c r="AQ9" s="8">
        <f t="shared" si="1"/>
        <v>0.54600000000000004</v>
      </c>
      <c r="AR9" s="8">
        <f t="shared" si="1"/>
        <v>0.41600000000000004</v>
      </c>
      <c r="AS9" s="8">
        <f t="shared" si="1"/>
        <v>55.7</v>
      </c>
      <c r="AT9" s="8">
        <f t="shared" si="1"/>
        <v>0.65</v>
      </c>
      <c r="AU9" s="8">
        <f t="shared" si="1"/>
        <v>0.55000000000000004</v>
      </c>
      <c r="AV9" s="8">
        <f t="shared" si="1"/>
        <v>60</v>
      </c>
      <c r="AW9" s="8">
        <f t="shared" si="1"/>
        <v>0.66600000000000004</v>
      </c>
      <c r="AX9" s="8">
        <f t="shared" si="1"/>
        <v>6.6000000000000003E-2</v>
      </c>
      <c r="AY9" s="8">
        <f t="shared" si="1"/>
        <v>36.6</v>
      </c>
      <c r="AZ9" s="8">
        <f t="shared" si="1"/>
        <v>0.60200000000000009</v>
      </c>
      <c r="BA9" s="8">
        <f t="shared" si="1"/>
        <v>0.26400000000000001</v>
      </c>
      <c r="BB9" s="8">
        <f t="shared" si="1"/>
        <v>43.3</v>
      </c>
      <c r="BC9" s="8">
        <f t="shared" si="1"/>
        <v>0.49399999999999994</v>
      </c>
      <c r="BD9" s="8">
        <f t="shared" si="1"/>
        <v>0.6</v>
      </c>
      <c r="BE9" s="8">
        <f t="shared" si="1"/>
        <v>54.7</v>
      </c>
      <c r="BF9" s="8">
        <f t="shared" si="1"/>
        <v>51</v>
      </c>
      <c r="BG9" s="8">
        <f t="shared" si="1"/>
        <v>0.61799999999999999</v>
      </c>
      <c r="BH9" s="8">
        <f t="shared" si="1"/>
        <v>0.38600000000000001</v>
      </c>
      <c r="BI9" s="8">
        <f t="shared" si="1"/>
        <v>0.65</v>
      </c>
      <c r="BJ9" s="8">
        <f t="shared" si="1"/>
        <v>0.65</v>
      </c>
      <c r="BK9" s="8">
        <f t="shared" si="1"/>
        <v>57.6</v>
      </c>
    </row>
  </sheetData>
  <mergeCells count="47">
    <mergeCell ref="C1:C3"/>
    <mergeCell ref="D1:D3"/>
    <mergeCell ref="E1:E3"/>
    <mergeCell ref="F1:F3"/>
    <mergeCell ref="BG1:BK1"/>
    <mergeCell ref="P2:R2"/>
    <mergeCell ref="S2:U2"/>
    <mergeCell ref="V2:W2"/>
    <mergeCell ref="X2:X3"/>
    <mergeCell ref="Y2:AD2"/>
    <mergeCell ref="AE2:AG2"/>
    <mergeCell ref="AH2:AI2"/>
    <mergeCell ref="AJ2:AK2"/>
    <mergeCell ref="AL2:AM2"/>
    <mergeCell ref="P1:X1"/>
    <mergeCell ref="Y1:AN1"/>
    <mergeCell ref="AO1:BF1"/>
    <mergeCell ref="AN2:AN3"/>
    <mergeCell ref="AO2:AS2"/>
    <mergeCell ref="AT2:AV2"/>
    <mergeCell ref="AZ2:BB2"/>
    <mergeCell ref="BC2:BE2"/>
    <mergeCell ref="BF2:BF3"/>
    <mergeCell ref="BG2:BK2"/>
    <mergeCell ref="P3:Q3"/>
    <mergeCell ref="S3:T3"/>
    <mergeCell ref="Y3:AC3"/>
    <mergeCell ref="AE3:AF3"/>
    <mergeCell ref="AO3:AR3"/>
    <mergeCell ref="AT3:AU3"/>
    <mergeCell ref="AW2:AY2"/>
    <mergeCell ref="AW3:AX3"/>
    <mergeCell ref="AZ3:BA3"/>
    <mergeCell ref="BC3:BD3"/>
    <mergeCell ref="BG3:BJ3"/>
    <mergeCell ref="A9:L9"/>
    <mergeCell ref="M1:M3"/>
    <mergeCell ref="N1:N3"/>
    <mergeCell ref="O1:O3"/>
    <mergeCell ref="G1:G3"/>
    <mergeCell ref="H1:H3"/>
    <mergeCell ref="I1:I3"/>
    <mergeCell ref="J1:J3"/>
    <mergeCell ref="K1:K3"/>
    <mergeCell ref="L1:L3"/>
    <mergeCell ref="A1:A3"/>
    <mergeCell ref="B1:B3"/>
  </mergeCells>
  <conditionalFormatting sqref="N7:N8">
    <cfRule type="duplicateValues" dxfId="4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"/>
  <sheetViews>
    <sheetView workbookViewId="0">
      <selection activeCell="N7" sqref="N7:BK7"/>
    </sheetView>
  </sheetViews>
  <sheetFormatPr defaultRowHeight="15" x14ac:dyDescent="0.25"/>
  <cols>
    <col min="1" max="1" width="33.7109375" bestFit="1" customWidth="1"/>
    <col min="2" max="2" width="18.7109375" bestFit="1" customWidth="1"/>
    <col min="3" max="3" width="14.7109375" bestFit="1" customWidth="1"/>
    <col min="4" max="4" width="35.5703125" bestFit="1" customWidth="1"/>
    <col min="5" max="5" width="10.140625" bestFit="1" customWidth="1"/>
    <col min="6" max="6" width="32" bestFit="1" customWidth="1"/>
    <col min="7" max="7" width="11.140625" bestFit="1" customWidth="1"/>
    <col min="8" max="8" width="18.7109375" bestFit="1" customWidth="1"/>
    <col min="9" max="9" width="16.28515625" bestFit="1" customWidth="1"/>
    <col min="10" max="10" width="34" bestFit="1" customWidth="1"/>
    <col min="11" max="12" width="15.28515625" bestFit="1" customWidth="1"/>
    <col min="13" max="15" width="11.7109375" customWidth="1"/>
    <col min="16" max="17" width="5" customWidth="1"/>
    <col min="18" max="18" width="12.85546875" customWidth="1"/>
    <col min="19" max="20" width="5.28515625" customWidth="1"/>
    <col min="21" max="21" width="12.85546875" customWidth="1"/>
    <col min="22" max="22" width="5" customWidth="1"/>
    <col min="23" max="24" width="12.85546875" customWidth="1"/>
    <col min="25" max="29" width="8.140625" customWidth="1"/>
    <col min="30" max="30" width="12.7109375" customWidth="1"/>
    <col min="31" max="31" width="5" customWidth="1"/>
    <col min="32" max="32" width="12.7109375" customWidth="1"/>
    <col min="33" max="33" width="5" customWidth="1"/>
    <col min="34" max="34" width="12.7109375" customWidth="1"/>
    <col min="35" max="36" width="5.28515625" customWidth="1"/>
    <col min="37" max="37" width="12.7109375" customWidth="1"/>
    <col min="38" max="38" width="5" customWidth="1"/>
    <col min="39" max="39" width="12.7109375" customWidth="1"/>
    <col min="40" max="40" width="12.5703125" customWidth="1"/>
    <col min="41" max="44" width="5" customWidth="1"/>
    <col min="45" max="45" width="13.140625" customWidth="1"/>
    <col min="46" max="47" width="5" customWidth="1"/>
    <col min="48" max="48" width="13.140625" customWidth="1"/>
    <col min="49" max="50" width="5" customWidth="1"/>
    <col min="51" max="51" width="13.140625" customWidth="1"/>
    <col min="52" max="53" width="5" customWidth="1"/>
    <col min="54" max="54" width="13.140625" customWidth="1"/>
    <col min="55" max="56" width="6.85546875" customWidth="1"/>
    <col min="57" max="58" width="13.140625" customWidth="1"/>
    <col min="59" max="62" width="5" customWidth="1"/>
    <col min="63" max="63" width="13.140625" customWidth="1"/>
  </cols>
  <sheetData>
    <row r="1" spans="1:63" s="58" customFormat="1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7" t="s">
        <v>11</v>
      </c>
      <c r="N1" s="97" t="s">
        <v>525</v>
      </c>
      <c r="O1" s="97" t="s">
        <v>13</v>
      </c>
      <c r="P1" s="97" t="s">
        <v>526</v>
      </c>
      <c r="Q1" s="97"/>
      <c r="R1" s="97"/>
      <c r="S1" s="97"/>
      <c r="T1" s="97"/>
      <c r="U1" s="97"/>
      <c r="V1" s="97"/>
      <c r="W1" s="97"/>
      <c r="X1" s="97"/>
      <c r="Y1" s="97" t="s">
        <v>527</v>
      </c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 t="s">
        <v>528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 t="s">
        <v>529</v>
      </c>
      <c r="BH1" s="97"/>
      <c r="BI1" s="97"/>
      <c r="BJ1" s="97"/>
      <c r="BK1" s="97"/>
    </row>
    <row r="2" spans="1:63" s="58" customFormat="1" ht="27.6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 t="s">
        <v>530</v>
      </c>
      <c r="Q2" s="97"/>
      <c r="R2" s="97"/>
      <c r="S2" s="97" t="s">
        <v>531</v>
      </c>
      <c r="T2" s="97"/>
      <c r="U2" s="97"/>
      <c r="V2" s="97" t="s">
        <v>532</v>
      </c>
      <c r="W2" s="97"/>
      <c r="X2" s="97" t="s">
        <v>23</v>
      </c>
      <c r="Y2" s="97" t="s">
        <v>1056</v>
      </c>
      <c r="Z2" s="97"/>
      <c r="AA2" s="97"/>
      <c r="AB2" s="97"/>
      <c r="AC2" s="97"/>
      <c r="AD2" s="97"/>
      <c r="AE2" s="97" t="s">
        <v>1057</v>
      </c>
      <c r="AF2" s="97"/>
      <c r="AG2" s="97" t="s">
        <v>1058</v>
      </c>
      <c r="AH2" s="97"/>
      <c r="AI2" s="97" t="s">
        <v>1059</v>
      </c>
      <c r="AJ2" s="97"/>
      <c r="AK2" s="97"/>
      <c r="AL2" s="97" t="s">
        <v>1060</v>
      </c>
      <c r="AM2" s="97"/>
      <c r="AN2" s="97" t="s">
        <v>23</v>
      </c>
      <c r="AO2" s="97" t="s">
        <v>537</v>
      </c>
      <c r="AP2" s="97"/>
      <c r="AQ2" s="97"/>
      <c r="AR2" s="97"/>
      <c r="AS2" s="97"/>
      <c r="AT2" s="97" t="s">
        <v>538</v>
      </c>
      <c r="AU2" s="97"/>
      <c r="AV2" s="97"/>
      <c r="AW2" s="97" t="s">
        <v>539</v>
      </c>
      <c r="AX2" s="97"/>
      <c r="AY2" s="97"/>
      <c r="AZ2" s="97" t="s">
        <v>540</v>
      </c>
      <c r="BA2" s="97"/>
      <c r="BB2" s="97"/>
      <c r="BC2" s="97" t="s">
        <v>541</v>
      </c>
      <c r="BD2" s="97"/>
      <c r="BE2" s="97"/>
      <c r="BF2" s="97" t="s">
        <v>23</v>
      </c>
      <c r="BG2" s="97" t="s">
        <v>238</v>
      </c>
      <c r="BH2" s="97"/>
      <c r="BI2" s="97"/>
      <c r="BJ2" s="97"/>
      <c r="BK2" s="97"/>
    </row>
    <row r="3" spans="1:63" s="58" customFormat="1" ht="43.9" customHeight="1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 t="s">
        <v>22</v>
      </c>
      <c r="Q3" s="97"/>
      <c r="R3" s="2" t="s">
        <v>23</v>
      </c>
      <c r="S3" s="97" t="s">
        <v>22</v>
      </c>
      <c r="T3" s="97"/>
      <c r="U3" s="2" t="s">
        <v>23</v>
      </c>
      <c r="V3" s="2" t="s">
        <v>22</v>
      </c>
      <c r="W3" s="2" t="s">
        <v>23</v>
      </c>
      <c r="X3" s="97"/>
      <c r="Y3" s="97" t="s">
        <v>22</v>
      </c>
      <c r="Z3" s="97"/>
      <c r="AA3" s="97"/>
      <c r="AB3" s="97"/>
      <c r="AC3" s="97"/>
      <c r="AD3" s="2" t="s">
        <v>23</v>
      </c>
      <c r="AE3" s="2" t="s">
        <v>22</v>
      </c>
      <c r="AF3" s="2" t="s">
        <v>23</v>
      </c>
      <c r="AG3" s="2" t="s">
        <v>22</v>
      </c>
      <c r="AH3" s="2" t="s">
        <v>23</v>
      </c>
      <c r="AI3" s="97" t="s">
        <v>22</v>
      </c>
      <c r="AJ3" s="97"/>
      <c r="AK3" s="2" t="s">
        <v>23</v>
      </c>
      <c r="AL3" s="2" t="s">
        <v>22</v>
      </c>
      <c r="AM3" s="2" t="s">
        <v>23</v>
      </c>
      <c r="AN3" s="97"/>
      <c r="AO3" s="97" t="s">
        <v>22</v>
      </c>
      <c r="AP3" s="97"/>
      <c r="AQ3" s="97"/>
      <c r="AR3" s="97"/>
      <c r="AS3" s="2" t="s">
        <v>23</v>
      </c>
      <c r="AT3" s="97" t="s">
        <v>22</v>
      </c>
      <c r="AU3" s="97"/>
      <c r="AV3" s="2" t="s">
        <v>23</v>
      </c>
      <c r="AW3" s="97" t="s">
        <v>22</v>
      </c>
      <c r="AX3" s="97"/>
      <c r="AY3" s="2" t="s">
        <v>23</v>
      </c>
      <c r="AZ3" s="97" t="s">
        <v>22</v>
      </c>
      <c r="BA3" s="97"/>
      <c r="BB3" s="2" t="s">
        <v>23</v>
      </c>
      <c r="BC3" s="97" t="s">
        <v>22</v>
      </c>
      <c r="BD3" s="97"/>
      <c r="BE3" s="2" t="s">
        <v>23</v>
      </c>
      <c r="BF3" s="97"/>
      <c r="BG3" s="97" t="s">
        <v>22</v>
      </c>
      <c r="BH3" s="97"/>
      <c r="BI3" s="97"/>
      <c r="BJ3" s="97"/>
      <c r="BK3" s="2" t="s">
        <v>23</v>
      </c>
    </row>
    <row r="4" spans="1:63" s="59" customFormat="1" x14ac:dyDescent="0.25">
      <c r="A4" s="4" t="s">
        <v>1061</v>
      </c>
      <c r="B4" s="4" t="s">
        <v>25</v>
      </c>
      <c r="C4" s="4" t="s">
        <v>26</v>
      </c>
      <c r="D4" s="4" t="s">
        <v>27</v>
      </c>
      <c r="E4" s="4" t="s">
        <v>543</v>
      </c>
      <c r="F4" s="4" t="s">
        <v>58</v>
      </c>
      <c r="G4" s="4" t="s">
        <v>170</v>
      </c>
      <c r="H4" s="4" t="s">
        <v>170</v>
      </c>
      <c r="I4" s="4" t="s">
        <v>32</v>
      </c>
      <c r="J4" s="4" t="s">
        <v>1062</v>
      </c>
      <c r="K4" s="5">
        <v>45177.552881944444</v>
      </c>
      <c r="L4" s="5">
        <v>45182.921793981484</v>
      </c>
      <c r="M4" s="4" t="s">
        <v>1063</v>
      </c>
      <c r="N4" s="6">
        <v>21.66</v>
      </c>
      <c r="O4" s="7">
        <f t="shared" ref="O4:O6" si="0">N4/31*100</f>
        <v>69.870967741935488</v>
      </c>
      <c r="P4" s="6">
        <v>0.22</v>
      </c>
      <c r="Q4" s="6">
        <v>0.67</v>
      </c>
      <c r="R4" s="7">
        <f t="shared" ref="R4:R6" si="1">AVERAGE(P4:Q4)*100</f>
        <v>44.5</v>
      </c>
      <c r="S4" s="6">
        <v>1</v>
      </c>
      <c r="T4" s="6">
        <v>0.83</v>
      </c>
      <c r="U4" s="7">
        <f t="shared" ref="U4:U6" si="2">AVERAGE(S4:T4)*100</f>
        <v>91.5</v>
      </c>
      <c r="V4" s="6">
        <v>1</v>
      </c>
      <c r="W4" s="7">
        <f t="shared" ref="W4:W6" si="3">V4*100</f>
        <v>100</v>
      </c>
      <c r="X4" s="7">
        <f t="shared" ref="X4:X6" si="4">AVERAGE(P4:Q4,S4:T4,V4)*100</f>
        <v>74.400000000000006</v>
      </c>
      <c r="Y4" s="6">
        <v>0.25</v>
      </c>
      <c r="Z4" s="6">
        <v>0.5</v>
      </c>
      <c r="AA4" s="6">
        <v>0.83</v>
      </c>
      <c r="AB4" s="6">
        <v>1</v>
      </c>
      <c r="AC4" s="6">
        <v>0.33</v>
      </c>
      <c r="AD4" s="7">
        <f t="shared" ref="AD4:AD6" si="5">AVERAGE(Y4:AC4)*100</f>
        <v>58.20000000000001</v>
      </c>
      <c r="AE4" s="6">
        <v>0.7</v>
      </c>
      <c r="AF4" s="7">
        <f t="shared" ref="AF4:AF6" si="6">AE4*100</f>
        <v>70</v>
      </c>
      <c r="AG4" s="6">
        <v>1</v>
      </c>
      <c r="AH4" s="7">
        <f t="shared" ref="AH4:AH6" si="7">AG4*100</f>
        <v>100</v>
      </c>
      <c r="AI4" s="6">
        <v>1</v>
      </c>
      <c r="AJ4" s="6">
        <v>1</v>
      </c>
      <c r="AK4" s="7">
        <f t="shared" ref="AK4:AK6" si="8">AVERAGE(AI4:AJ4)*100</f>
        <v>100</v>
      </c>
      <c r="AL4" s="6">
        <v>1</v>
      </c>
      <c r="AM4" s="7">
        <f t="shared" ref="AM4:AM6" si="9">AL4*100</f>
        <v>100</v>
      </c>
      <c r="AN4" s="7">
        <f t="shared" ref="AN4:AN6" si="10">AVERAGE(Y4:AC4,AE4,AG4,AI4:AJ4,AL4)*100</f>
        <v>76.099999999999994</v>
      </c>
      <c r="AO4" s="6">
        <v>0.5</v>
      </c>
      <c r="AP4" s="6">
        <v>1</v>
      </c>
      <c r="AQ4" s="6">
        <v>0.33</v>
      </c>
      <c r="AR4" s="6">
        <v>0.6</v>
      </c>
      <c r="AS4" s="7">
        <f t="shared" ref="AS4:AS6" si="11">AVERAGE(AO4:AR4)*100</f>
        <v>60.750000000000007</v>
      </c>
      <c r="AT4" s="6">
        <v>1</v>
      </c>
      <c r="AU4" s="6">
        <v>0.25</v>
      </c>
      <c r="AV4" s="7">
        <f t="shared" ref="AV4:AV6" si="12">AVERAGE(AT4:AU4)*100</f>
        <v>62.5</v>
      </c>
      <c r="AW4" s="6">
        <v>1</v>
      </c>
      <c r="AX4" s="6">
        <v>0</v>
      </c>
      <c r="AY4" s="7">
        <f t="shared" ref="AY4:AY6" si="13">AVERAGE(AW4:AX4)*100</f>
        <v>50</v>
      </c>
      <c r="AZ4" s="6">
        <v>1</v>
      </c>
      <c r="BA4" s="6">
        <v>0.08</v>
      </c>
      <c r="BB4" s="7">
        <f t="shared" ref="BB4:BB6" si="14">AVERAGE(AZ4:BA4)*100</f>
        <v>54</v>
      </c>
      <c r="BC4" s="6">
        <v>1</v>
      </c>
      <c r="BD4" s="6">
        <v>1</v>
      </c>
      <c r="BE4" s="7">
        <f t="shared" ref="BE4:BE6" si="15">AVERAGE(BC4:BD4)*100</f>
        <v>100</v>
      </c>
      <c r="BF4" s="7">
        <f t="shared" ref="BF4:BF6" si="16">AVERAGE(AO4:AR4,AT4:AU4,AW4:AX4,AZ4:BA4,BC4:BD4)*100</f>
        <v>64.666666666666657</v>
      </c>
      <c r="BG4" s="6">
        <v>1</v>
      </c>
      <c r="BH4" s="6">
        <v>0.75</v>
      </c>
      <c r="BI4" s="6">
        <v>0.3</v>
      </c>
      <c r="BJ4" s="6">
        <v>0.5</v>
      </c>
      <c r="BK4" s="7">
        <f t="shared" ref="BK4:BK6" si="17">AVERAGE(BG4:BJ4)*100</f>
        <v>63.749999999999993</v>
      </c>
    </row>
    <row r="5" spans="1:63" s="59" customFormat="1" x14ac:dyDescent="0.25">
      <c r="A5" s="4" t="s">
        <v>1064</v>
      </c>
      <c r="B5" s="4" t="s">
        <v>271</v>
      </c>
      <c r="C5" s="4" t="s">
        <v>26</v>
      </c>
      <c r="D5" s="4" t="s">
        <v>1065</v>
      </c>
      <c r="E5" s="4" t="s">
        <v>543</v>
      </c>
      <c r="F5" s="4" t="s">
        <v>58</v>
      </c>
      <c r="G5" s="4" t="s">
        <v>1066</v>
      </c>
      <c r="H5" s="4" t="s">
        <v>1066</v>
      </c>
      <c r="I5" s="4"/>
      <c r="J5" s="4" t="s">
        <v>1062</v>
      </c>
      <c r="K5" s="4" t="s">
        <v>1067</v>
      </c>
      <c r="L5" s="4" t="s">
        <v>1068</v>
      </c>
      <c r="M5" s="4" t="s">
        <v>1069</v>
      </c>
      <c r="N5" s="6">
        <v>16.61</v>
      </c>
      <c r="O5" s="7">
        <f t="shared" si="0"/>
        <v>53.58064516129032</v>
      </c>
      <c r="P5" s="6">
        <v>0.83</v>
      </c>
      <c r="Q5" s="6">
        <v>1</v>
      </c>
      <c r="R5" s="7">
        <f t="shared" si="1"/>
        <v>91.5</v>
      </c>
      <c r="S5" s="6">
        <v>0.67</v>
      </c>
      <c r="T5" s="6" t="s">
        <v>45</v>
      </c>
      <c r="U5" s="7">
        <f t="shared" si="2"/>
        <v>67</v>
      </c>
      <c r="V5" s="6">
        <v>1</v>
      </c>
      <c r="W5" s="7">
        <f t="shared" si="3"/>
        <v>100</v>
      </c>
      <c r="X5" s="7">
        <f t="shared" si="4"/>
        <v>87.5</v>
      </c>
      <c r="Y5" s="6">
        <v>0.78</v>
      </c>
      <c r="Z5" s="6">
        <v>1</v>
      </c>
      <c r="AA5" s="6">
        <v>0.63</v>
      </c>
      <c r="AB5" s="6">
        <v>1</v>
      </c>
      <c r="AC5" s="6">
        <v>1</v>
      </c>
      <c r="AD5" s="7">
        <f t="shared" si="5"/>
        <v>88.2</v>
      </c>
      <c r="AE5" s="6">
        <v>1</v>
      </c>
      <c r="AF5" s="7">
        <f t="shared" si="6"/>
        <v>100</v>
      </c>
      <c r="AG5" s="6">
        <v>0.38</v>
      </c>
      <c r="AH5" s="7">
        <f t="shared" si="7"/>
        <v>38</v>
      </c>
      <c r="AI5" s="6">
        <v>0.67</v>
      </c>
      <c r="AJ5" s="6">
        <v>0.33</v>
      </c>
      <c r="AK5" s="7">
        <f t="shared" si="8"/>
        <v>50</v>
      </c>
      <c r="AL5" s="6">
        <v>1</v>
      </c>
      <c r="AM5" s="7">
        <f t="shared" si="9"/>
        <v>100</v>
      </c>
      <c r="AN5" s="7">
        <f t="shared" si="10"/>
        <v>77.900000000000006</v>
      </c>
      <c r="AO5" s="6" t="s">
        <v>45</v>
      </c>
      <c r="AP5" s="6">
        <v>0</v>
      </c>
      <c r="AQ5" s="6">
        <v>0.4</v>
      </c>
      <c r="AR5" s="6" t="s">
        <v>45</v>
      </c>
      <c r="AS5" s="7">
        <f t="shared" si="11"/>
        <v>20</v>
      </c>
      <c r="AT5" s="6">
        <v>0.5</v>
      </c>
      <c r="AU5" s="6">
        <v>1</v>
      </c>
      <c r="AV5" s="7">
        <f t="shared" si="12"/>
        <v>75</v>
      </c>
      <c r="AW5" s="6">
        <v>0</v>
      </c>
      <c r="AX5" s="6">
        <v>0</v>
      </c>
      <c r="AY5" s="7">
        <f t="shared" si="13"/>
        <v>0</v>
      </c>
      <c r="AZ5" s="6">
        <v>0.33</v>
      </c>
      <c r="BA5" s="6">
        <v>0.5</v>
      </c>
      <c r="BB5" s="7">
        <f t="shared" si="14"/>
        <v>41.5</v>
      </c>
      <c r="BC5" s="6">
        <v>0</v>
      </c>
      <c r="BD5" s="6">
        <v>0.67</v>
      </c>
      <c r="BE5" s="7">
        <f t="shared" si="15"/>
        <v>33.5</v>
      </c>
      <c r="BF5" s="7">
        <f t="shared" si="16"/>
        <v>34</v>
      </c>
      <c r="BG5" s="6">
        <v>0.64</v>
      </c>
      <c r="BH5" s="6">
        <v>0.36</v>
      </c>
      <c r="BI5" s="6">
        <v>0.43</v>
      </c>
      <c r="BJ5" s="6">
        <v>0.5</v>
      </c>
      <c r="BK5" s="7">
        <f t="shared" si="17"/>
        <v>48.25</v>
      </c>
    </row>
    <row r="6" spans="1:63" s="59" customFormat="1" x14ac:dyDescent="0.25">
      <c r="A6" s="4" t="s">
        <v>1070</v>
      </c>
      <c r="B6" s="4" t="s">
        <v>271</v>
      </c>
      <c r="C6" s="4" t="s">
        <v>26</v>
      </c>
      <c r="D6" s="4" t="s">
        <v>1071</v>
      </c>
      <c r="E6" s="4" t="s">
        <v>543</v>
      </c>
      <c r="F6" s="4" t="s">
        <v>164</v>
      </c>
      <c r="G6" s="4" t="s">
        <v>132</v>
      </c>
      <c r="H6" s="4" t="s">
        <v>175</v>
      </c>
      <c r="I6" s="4"/>
      <c r="J6" s="4" t="s">
        <v>1062</v>
      </c>
      <c r="K6" s="4" t="s">
        <v>1072</v>
      </c>
      <c r="L6" s="4" t="s">
        <v>1073</v>
      </c>
      <c r="M6" s="4" t="s">
        <v>1074</v>
      </c>
      <c r="N6" s="6">
        <v>23.28</v>
      </c>
      <c r="O6" s="7">
        <f t="shared" si="0"/>
        <v>75.096774193548384</v>
      </c>
      <c r="P6" s="6">
        <v>0.67</v>
      </c>
      <c r="Q6" s="6">
        <v>0.78</v>
      </c>
      <c r="R6" s="7">
        <f t="shared" si="1"/>
        <v>72.500000000000014</v>
      </c>
      <c r="S6" s="6">
        <v>1</v>
      </c>
      <c r="T6" s="6">
        <v>0.4</v>
      </c>
      <c r="U6" s="7">
        <f t="shared" si="2"/>
        <v>70</v>
      </c>
      <c r="V6" s="6">
        <v>1</v>
      </c>
      <c r="W6" s="7">
        <f t="shared" si="3"/>
        <v>100</v>
      </c>
      <c r="X6" s="7">
        <f t="shared" si="4"/>
        <v>77</v>
      </c>
      <c r="Y6" s="6">
        <v>1</v>
      </c>
      <c r="Z6" s="6">
        <v>1</v>
      </c>
      <c r="AA6" s="6">
        <v>0.5</v>
      </c>
      <c r="AB6" s="6">
        <v>1</v>
      </c>
      <c r="AC6" s="6">
        <v>1</v>
      </c>
      <c r="AD6" s="7">
        <f t="shared" si="5"/>
        <v>90</v>
      </c>
      <c r="AE6" s="6">
        <v>1</v>
      </c>
      <c r="AF6" s="7">
        <f t="shared" si="6"/>
        <v>100</v>
      </c>
      <c r="AG6" s="6">
        <v>1</v>
      </c>
      <c r="AH6" s="7">
        <f t="shared" si="7"/>
        <v>100</v>
      </c>
      <c r="AI6" s="6">
        <v>0.67</v>
      </c>
      <c r="AJ6" s="6">
        <v>1</v>
      </c>
      <c r="AK6" s="7">
        <f t="shared" si="8"/>
        <v>83.5</v>
      </c>
      <c r="AL6" s="6">
        <v>1</v>
      </c>
      <c r="AM6" s="7">
        <f t="shared" si="9"/>
        <v>100</v>
      </c>
      <c r="AN6" s="7">
        <f t="shared" si="10"/>
        <v>91.7</v>
      </c>
      <c r="AO6" s="6">
        <v>0</v>
      </c>
      <c r="AP6" s="6">
        <v>1</v>
      </c>
      <c r="AQ6" s="6">
        <v>0</v>
      </c>
      <c r="AR6" s="6">
        <v>1</v>
      </c>
      <c r="AS6" s="7">
        <f t="shared" si="11"/>
        <v>50</v>
      </c>
      <c r="AT6" s="6">
        <v>0.25</v>
      </c>
      <c r="AU6" s="6">
        <v>1</v>
      </c>
      <c r="AV6" s="7">
        <f t="shared" si="12"/>
        <v>62.5</v>
      </c>
      <c r="AW6" s="6">
        <v>1</v>
      </c>
      <c r="AX6" s="6">
        <v>0</v>
      </c>
      <c r="AY6" s="7">
        <f t="shared" si="13"/>
        <v>50</v>
      </c>
      <c r="AZ6" s="6">
        <v>1</v>
      </c>
      <c r="BA6" s="6">
        <v>0.5</v>
      </c>
      <c r="BB6" s="7">
        <f t="shared" si="14"/>
        <v>75</v>
      </c>
      <c r="BC6" s="6">
        <v>0.6</v>
      </c>
      <c r="BD6" s="6">
        <v>1</v>
      </c>
      <c r="BE6" s="7">
        <f t="shared" si="15"/>
        <v>80</v>
      </c>
      <c r="BF6" s="7">
        <f t="shared" si="16"/>
        <v>61.249999999999993</v>
      </c>
      <c r="BG6" s="6">
        <v>0.75</v>
      </c>
      <c r="BH6" s="6">
        <v>1</v>
      </c>
      <c r="BI6" s="6">
        <v>0.5</v>
      </c>
      <c r="BJ6" s="6">
        <v>0.67</v>
      </c>
      <c r="BK6" s="7">
        <f t="shared" si="17"/>
        <v>73</v>
      </c>
    </row>
    <row r="7" spans="1:63" s="61" customFormat="1" ht="15.75" x14ac:dyDescent="0.25">
      <c r="A7" s="96" t="s">
        <v>34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34"/>
      <c r="N7" s="8">
        <f>AVERAGE(N4:N6)</f>
        <v>20.516666666666666</v>
      </c>
      <c r="O7" s="8">
        <f t="shared" ref="O7:BK7" si="18">AVERAGE(O4:O6)</f>
        <v>66.182795698924735</v>
      </c>
      <c r="P7" s="8">
        <f t="shared" si="18"/>
        <v>0.57333333333333336</v>
      </c>
      <c r="Q7" s="8">
        <f t="shared" si="18"/>
        <v>0.81666666666666676</v>
      </c>
      <c r="R7" s="8">
        <f t="shared" si="18"/>
        <v>69.5</v>
      </c>
      <c r="S7" s="8">
        <f t="shared" si="18"/>
        <v>0.89</v>
      </c>
      <c r="T7" s="8">
        <f t="shared" si="18"/>
        <v>0.61499999999999999</v>
      </c>
      <c r="U7" s="8">
        <f t="shared" si="18"/>
        <v>76.166666666666671</v>
      </c>
      <c r="V7" s="8">
        <f t="shared" si="18"/>
        <v>1</v>
      </c>
      <c r="W7" s="8">
        <f t="shared" si="18"/>
        <v>100</v>
      </c>
      <c r="X7" s="8">
        <f t="shared" si="18"/>
        <v>79.63333333333334</v>
      </c>
      <c r="Y7" s="8">
        <f t="shared" si="18"/>
        <v>0.67666666666666675</v>
      </c>
      <c r="Z7" s="8">
        <f t="shared" si="18"/>
        <v>0.83333333333333337</v>
      </c>
      <c r="AA7" s="8">
        <f t="shared" si="18"/>
        <v>0.65333333333333332</v>
      </c>
      <c r="AB7" s="8">
        <f t="shared" si="18"/>
        <v>1</v>
      </c>
      <c r="AC7" s="8">
        <f t="shared" si="18"/>
        <v>0.77666666666666673</v>
      </c>
      <c r="AD7" s="8">
        <f t="shared" si="18"/>
        <v>78.8</v>
      </c>
      <c r="AE7" s="8">
        <f t="shared" si="18"/>
        <v>0.9</v>
      </c>
      <c r="AF7" s="8">
        <f t="shared" si="18"/>
        <v>90</v>
      </c>
      <c r="AG7" s="8">
        <f t="shared" si="18"/>
        <v>0.79333333333333333</v>
      </c>
      <c r="AH7" s="8">
        <f t="shared" si="18"/>
        <v>79.333333333333329</v>
      </c>
      <c r="AI7" s="8">
        <f t="shared" si="18"/>
        <v>0.77999999999999992</v>
      </c>
      <c r="AJ7" s="8">
        <f t="shared" si="18"/>
        <v>0.77666666666666673</v>
      </c>
      <c r="AK7" s="8">
        <f t="shared" si="18"/>
        <v>77.833333333333329</v>
      </c>
      <c r="AL7" s="8">
        <f t="shared" si="18"/>
        <v>1</v>
      </c>
      <c r="AM7" s="8">
        <f t="shared" si="18"/>
        <v>100</v>
      </c>
      <c r="AN7" s="8">
        <f t="shared" si="18"/>
        <v>81.899999999999991</v>
      </c>
      <c r="AO7" s="8">
        <f t="shared" si="18"/>
        <v>0.25</v>
      </c>
      <c r="AP7" s="8">
        <f t="shared" si="18"/>
        <v>0.66666666666666663</v>
      </c>
      <c r="AQ7" s="8">
        <f t="shared" si="18"/>
        <v>0.24333333333333332</v>
      </c>
      <c r="AR7" s="8">
        <f t="shared" si="18"/>
        <v>0.8</v>
      </c>
      <c r="AS7" s="8">
        <f t="shared" si="18"/>
        <v>43.583333333333336</v>
      </c>
      <c r="AT7" s="8">
        <f t="shared" si="18"/>
        <v>0.58333333333333337</v>
      </c>
      <c r="AU7" s="8">
        <f t="shared" si="18"/>
        <v>0.75</v>
      </c>
      <c r="AV7" s="8">
        <f t="shared" si="18"/>
        <v>66.666666666666671</v>
      </c>
      <c r="AW7" s="8">
        <f t="shared" si="18"/>
        <v>0.66666666666666663</v>
      </c>
      <c r="AX7" s="8">
        <f t="shared" si="18"/>
        <v>0</v>
      </c>
      <c r="AY7" s="8">
        <f t="shared" si="18"/>
        <v>33.333333333333336</v>
      </c>
      <c r="AZ7" s="8">
        <f t="shared" si="18"/>
        <v>0.77666666666666673</v>
      </c>
      <c r="BA7" s="8">
        <f t="shared" si="18"/>
        <v>0.36000000000000004</v>
      </c>
      <c r="BB7" s="8">
        <f t="shared" si="18"/>
        <v>56.833333333333336</v>
      </c>
      <c r="BC7" s="8">
        <f t="shared" si="18"/>
        <v>0.53333333333333333</v>
      </c>
      <c r="BD7" s="8">
        <f t="shared" si="18"/>
        <v>0.89</v>
      </c>
      <c r="BE7" s="8">
        <f t="shared" si="18"/>
        <v>71.166666666666671</v>
      </c>
      <c r="BF7" s="8">
        <f t="shared" si="18"/>
        <v>53.30555555555555</v>
      </c>
      <c r="BG7" s="8">
        <f t="shared" si="18"/>
        <v>0.79666666666666675</v>
      </c>
      <c r="BH7" s="8">
        <f t="shared" si="18"/>
        <v>0.70333333333333325</v>
      </c>
      <c r="BI7" s="8">
        <f t="shared" si="18"/>
        <v>0.41</v>
      </c>
      <c r="BJ7" s="8">
        <f t="shared" si="18"/>
        <v>0.55666666666666664</v>
      </c>
      <c r="BK7" s="8">
        <f t="shared" si="18"/>
        <v>61.666666666666664</v>
      </c>
    </row>
  </sheetData>
  <mergeCells count="47">
    <mergeCell ref="C1:C3"/>
    <mergeCell ref="D1:D3"/>
    <mergeCell ref="E1:E3"/>
    <mergeCell ref="F1:F3"/>
    <mergeCell ref="BG1:BK1"/>
    <mergeCell ref="P2:R2"/>
    <mergeCell ref="S2:U2"/>
    <mergeCell ref="V2:W2"/>
    <mergeCell ref="X2:X3"/>
    <mergeCell ref="Y2:AD2"/>
    <mergeCell ref="AE2:AF2"/>
    <mergeCell ref="AG2:AH2"/>
    <mergeCell ref="AI2:AK2"/>
    <mergeCell ref="AL2:AM2"/>
    <mergeCell ref="P1:X1"/>
    <mergeCell ref="Y1:AN1"/>
    <mergeCell ref="AO1:BF1"/>
    <mergeCell ref="AN2:AN3"/>
    <mergeCell ref="AO2:AS2"/>
    <mergeCell ref="AT2:AV2"/>
    <mergeCell ref="AZ2:BB2"/>
    <mergeCell ref="BC2:BE2"/>
    <mergeCell ref="BF2:BF3"/>
    <mergeCell ref="BG2:BK2"/>
    <mergeCell ref="P3:Q3"/>
    <mergeCell ref="S3:T3"/>
    <mergeCell ref="Y3:AC3"/>
    <mergeCell ref="AI3:AJ3"/>
    <mergeCell ref="AO3:AR3"/>
    <mergeCell ref="AT3:AU3"/>
    <mergeCell ref="AW2:AY2"/>
    <mergeCell ref="AW3:AX3"/>
    <mergeCell ref="AZ3:BA3"/>
    <mergeCell ref="BC3:BD3"/>
    <mergeCell ref="BG3:BJ3"/>
    <mergeCell ref="A7:L7"/>
    <mergeCell ref="M1:M3"/>
    <mergeCell ref="N1:N3"/>
    <mergeCell ref="O1:O3"/>
    <mergeCell ref="G1:G3"/>
    <mergeCell ref="H1:H3"/>
    <mergeCell ref="I1:I3"/>
    <mergeCell ref="J1:J3"/>
    <mergeCell ref="K1:K3"/>
    <mergeCell ref="L1:L3"/>
    <mergeCell ref="A1:A3"/>
    <mergeCell ref="B1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8"/>
  <sheetViews>
    <sheetView topLeftCell="AM19" workbookViewId="0">
      <selection activeCell="BJ31" sqref="BJ31"/>
    </sheetView>
  </sheetViews>
  <sheetFormatPr defaultRowHeight="15" x14ac:dyDescent="0.25"/>
  <cols>
    <col min="1" max="1" width="35.5703125" bestFit="1" customWidth="1"/>
    <col min="2" max="2" width="18.7109375" customWidth="1"/>
    <col min="3" max="3" width="14.7109375" customWidth="1"/>
    <col min="4" max="4" width="35.5703125" customWidth="1"/>
    <col min="5" max="5" width="10.140625" customWidth="1"/>
    <col min="6" max="6" width="32" customWidth="1"/>
    <col min="7" max="8" width="9.85546875" customWidth="1"/>
    <col min="9" max="9" width="13" customWidth="1"/>
    <col min="10" max="10" width="32.28515625" customWidth="1"/>
    <col min="11" max="12" width="15" customWidth="1"/>
    <col min="13" max="15" width="12.28515625" customWidth="1"/>
    <col min="16" max="17" width="5" customWidth="1"/>
    <col min="18" max="18" width="13.7109375" customWidth="1"/>
    <col min="19" max="20" width="5.28515625" customWidth="1"/>
    <col min="21" max="21" width="13.7109375" customWidth="1"/>
    <col min="22" max="22" width="5" customWidth="1"/>
    <col min="23" max="24" width="13.7109375" customWidth="1"/>
    <col min="25" max="26" width="5" customWidth="1"/>
    <col min="27" max="27" width="13.7109375" customWidth="1"/>
    <col min="28" max="29" width="5" customWidth="1"/>
    <col min="30" max="30" width="13.42578125" customWidth="1"/>
    <col min="31" max="32" width="5" customWidth="1"/>
    <col min="33" max="33" width="13.42578125" customWidth="1"/>
    <col min="34" max="35" width="5" customWidth="1"/>
    <col min="36" max="36" width="13.42578125" customWidth="1"/>
    <col min="37" max="38" width="5" customWidth="1"/>
    <col min="39" max="40" width="13.42578125" customWidth="1"/>
    <col min="41" max="44" width="5" customWidth="1"/>
    <col min="45" max="45" width="12.7109375" customWidth="1"/>
    <col min="46" max="49" width="5" customWidth="1"/>
    <col min="50" max="50" width="12.7109375" customWidth="1"/>
    <col min="51" max="52" width="5" customWidth="1"/>
    <col min="53" max="53" width="12.7109375" customWidth="1"/>
    <col min="54" max="55" width="6.85546875" customWidth="1"/>
    <col min="56" max="57" width="12.7109375" customWidth="1"/>
    <col min="58" max="61" width="5" customWidth="1"/>
    <col min="62" max="62" width="12.7109375" customWidth="1"/>
  </cols>
  <sheetData>
    <row r="1" spans="1:62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7" t="s">
        <v>11</v>
      </c>
      <c r="N1" s="97" t="s">
        <v>525</v>
      </c>
      <c r="O1" s="97" t="s">
        <v>13</v>
      </c>
      <c r="P1" s="97" t="s">
        <v>526</v>
      </c>
      <c r="Q1" s="97"/>
      <c r="R1" s="97"/>
      <c r="S1" s="97"/>
      <c r="T1" s="97"/>
      <c r="U1" s="97"/>
      <c r="V1" s="97"/>
      <c r="W1" s="97"/>
      <c r="X1" s="97"/>
      <c r="Y1" s="97" t="s">
        <v>527</v>
      </c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 t="s">
        <v>528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 t="s">
        <v>529</v>
      </c>
      <c r="BG1" s="97"/>
      <c r="BH1" s="97"/>
      <c r="BI1" s="97"/>
      <c r="BJ1" s="97"/>
    </row>
    <row r="2" spans="1:62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 t="s">
        <v>530</v>
      </c>
      <c r="Q2" s="97"/>
      <c r="R2" s="97"/>
      <c r="S2" s="97" t="s">
        <v>531</v>
      </c>
      <c r="T2" s="97"/>
      <c r="U2" s="97"/>
      <c r="V2" s="97" t="s">
        <v>532</v>
      </c>
      <c r="W2" s="97"/>
      <c r="X2" s="97" t="s">
        <v>23</v>
      </c>
      <c r="Y2" s="97" t="s">
        <v>1007</v>
      </c>
      <c r="Z2" s="97"/>
      <c r="AA2" s="97"/>
      <c r="AB2" s="97" t="s">
        <v>1008</v>
      </c>
      <c r="AC2" s="97"/>
      <c r="AD2" s="97"/>
      <c r="AE2" s="97" t="s">
        <v>1009</v>
      </c>
      <c r="AF2" s="97"/>
      <c r="AG2" s="97"/>
      <c r="AH2" s="97" t="s">
        <v>1010</v>
      </c>
      <c r="AI2" s="97"/>
      <c r="AJ2" s="97"/>
      <c r="AK2" s="97" t="s">
        <v>1011</v>
      </c>
      <c r="AL2" s="97"/>
      <c r="AM2" s="97"/>
      <c r="AN2" s="97" t="s">
        <v>23</v>
      </c>
      <c r="AO2" s="97" t="s">
        <v>537</v>
      </c>
      <c r="AP2" s="97"/>
      <c r="AQ2" s="97"/>
      <c r="AR2" s="97"/>
      <c r="AS2" s="97"/>
      <c r="AT2" s="97" t="s">
        <v>538</v>
      </c>
      <c r="AU2" s="97"/>
      <c r="AV2" s="97"/>
      <c r="AW2" s="97"/>
      <c r="AX2" s="97"/>
      <c r="AY2" s="97" t="s">
        <v>540</v>
      </c>
      <c r="AZ2" s="97"/>
      <c r="BA2" s="97"/>
      <c r="BB2" s="97" t="s">
        <v>541</v>
      </c>
      <c r="BC2" s="97"/>
      <c r="BD2" s="97"/>
      <c r="BE2" s="97" t="s">
        <v>23</v>
      </c>
      <c r="BF2" s="97" t="s">
        <v>238</v>
      </c>
      <c r="BG2" s="97"/>
      <c r="BH2" s="97"/>
      <c r="BI2" s="97"/>
      <c r="BJ2" s="97"/>
    </row>
    <row r="3" spans="1:62" ht="38.25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 t="s">
        <v>22</v>
      </c>
      <c r="Q3" s="97"/>
      <c r="R3" s="2" t="s">
        <v>23</v>
      </c>
      <c r="S3" s="97" t="s">
        <v>22</v>
      </c>
      <c r="T3" s="97"/>
      <c r="U3" s="2" t="s">
        <v>23</v>
      </c>
      <c r="V3" s="2" t="s">
        <v>22</v>
      </c>
      <c r="W3" s="2" t="s">
        <v>23</v>
      </c>
      <c r="X3" s="97"/>
      <c r="Y3" s="97" t="s">
        <v>22</v>
      </c>
      <c r="Z3" s="97"/>
      <c r="AA3" s="2" t="s">
        <v>23</v>
      </c>
      <c r="AB3" s="97" t="s">
        <v>22</v>
      </c>
      <c r="AC3" s="97"/>
      <c r="AD3" s="2" t="s">
        <v>23</v>
      </c>
      <c r="AE3" s="97" t="s">
        <v>22</v>
      </c>
      <c r="AF3" s="97"/>
      <c r="AG3" s="2" t="s">
        <v>23</v>
      </c>
      <c r="AH3" s="97" t="s">
        <v>22</v>
      </c>
      <c r="AI3" s="97"/>
      <c r="AJ3" s="2" t="s">
        <v>23</v>
      </c>
      <c r="AK3" s="97" t="s">
        <v>22</v>
      </c>
      <c r="AL3" s="97"/>
      <c r="AM3" s="2" t="s">
        <v>23</v>
      </c>
      <c r="AN3" s="97"/>
      <c r="AO3" s="97" t="s">
        <v>22</v>
      </c>
      <c r="AP3" s="97"/>
      <c r="AQ3" s="97"/>
      <c r="AR3" s="97"/>
      <c r="AS3" s="2" t="s">
        <v>23</v>
      </c>
      <c r="AT3" s="97" t="s">
        <v>22</v>
      </c>
      <c r="AU3" s="97"/>
      <c r="AV3" s="97"/>
      <c r="AW3" s="97"/>
      <c r="AX3" s="2" t="s">
        <v>23</v>
      </c>
      <c r="AY3" s="97" t="s">
        <v>22</v>
      </c>
      <c r="AZ3" s="97"/>
      <c r="BA3" s="2" t="s">
        <v>23</v>
      </c>
      <c r="BB3" s="97" t="s">
        <v>22</v>
      </c>
      <c r="BC3" s="97"/>
      <c r="BD3" s="2" t="s">
        <v>23</v>
      </c>
      <c r="BE3" s="97"/>
      <c r="BF3" s="97" t="s">
        <v>22</v>
      </c>
      <c r="BG3" s="97"/>
      <c r="BH3" s="97"/>
      <c r="BI3" s="97"/>
      <c r="BJ3" s="2" t="s">
        <v>23</v>
      </c>
    </row>
    <row r="4" spans="1:62" x14ac:dyDescent="0.25">
      <c r="A4" s="4" t="s">
        <v>1012</v>
      </c>
      <c r="B4" s="4" t="s">
        <v>25</v>
      </c>
      <c r="C4" s="4" t="s">
        <v>26</v>
      </c>
      <c r="D4" s="4" t="s">
        <v>88</v>
      </c>
      <c r="E4" s="4" t="s">
        <v>543</v>
      </c>
      <c r="F4" s="4" t="s">
        <v>58</v>
      </c>
      <c r="G4" s="4" t="s">
        <v>323</v>
      </c>
      <c r="H4" s="4" t="s">
        <v>323</v>
      </c>
      <c r="I4" s="4" t="s">
        <v>32</v>
      </c>
      <c r="J4" s="4" t="s">
        <v>1013</v>
      </c>
      <c r="K4" s="5">
        <v>45183.663657407407</v>
      </c>
      <c r="L4" s="5">
        <v>45183.763032407405</v>
      </c>
      <c r="M4" s="4" t="s">
        <v>1014</v>
      </c>
      <c r="N4" s="6">
        <v>18.440000000000001</v>
      </c>
      <c r="O4" s="7">
        <f t="shared" ref="O4:O27" si="0">N4/31*100</f>
        <v>59.483870967741936</v>
      </c>
      <c r="P4" s="6">
        <v>0</v>
      </c>
      <c r="Q4" s="6">
        <v>0.83</v>
      </c>
      <c r="R4" s="7">
        <f t="shared" ref="R4:R27" si="1">AVERAGE(P4:Q4)*100</f>
        <v>41.5</v>
      </c>
      <c r="S4" s="6">
        <v>0.5</v>
      </c>
      <c r="T4" s="6">
        <v>0</v>
      </c>
      <c r="U4" s="7">
        <f t="shared" ref="U4:U27" si="2">AVERAGE(S4:T4)*100</f>
        <v>25</v>
      </c>
      <c r="V4" s="6">
        <v>1</v>
      </c>
      <c r="W4" s="7">
        <f t="shared" ref="W4:W27" si="3">V4*100</f>
        <v>100</v>
      </c>
      <c r="X4" s="7">
        <f t="shared" ref="X4:X27" si="4">AVERAGE(P4:Q4,S4:T4,V4)*100</f>
        <v>46.6</v>
      </c>
      <c r="Y4" s="6">
        <v>1</v>
      </c>
      <c r="Z4" s="6">
        <v>0</v>
      </c>
      <c r="AA4" s="7">
        <f t="shared" ref="AA4:AA27" si="5">AVERAGE(Y4:Z4)*100</f>
        <v>50</v>
      </c>
      <c r="AB4" s="6">
        <v>0.5</v>
      </c>
      <c r="AC4" s="6">
        <v>1</v>
      </c>
      <c r="AD4" s="7">
        <f t="shared" ref="AD4:AD27" si="6">AVERAGE(AB4:AC4)*100</f>
        <v>75</v>
      </c>
      <c r="AE4" s="6">
        <v>0.5</v>
      </c>
      <c r="AF4" s="6">
        <v>0</v>
      </c>
      <c r="AG4" s="7">
        <f t="shared" ref="AG4:AG27" si="7">AVERAGE(AE4:AF4)*100</f>
        <v>25</v>
      </c>
      <c r="AH4" s="6">
        <v>0</v>
      </c>
      <c r="AI4" s="6">
        <v>0.75</v>
      </c>
      <c r="AJ4" s="7">
        <f t="shared" ref="AJ4:AJ27" si="8">AVERAGE(AH4:AI4)*100</f>
        <v>37.5</v>
      </c>
      <c r="AK4" s="6">
        <v>1</v>
      </c>
      <c r="AL4" s="6">
        <v>1</v>
      </c>
      <c r="AM4" s="7">
        <f t="shared" ref="AM4:AM27" si="9">AVERAGE(AK4:AL4)*100</f>
        <v>100</v>
      </c>
      <c r="AN4" s="7">
        <f t="shared" ref="AN4:AN27" si="10">AVERAGE(Y4:Z4,AB4:AC4,AE4:AF4,AH4:AI4,AK4:AL4)*100</f>
        <v>57.499999999999993</v>
      </c>
      <c r="AO4" s="6">
        <v>0.33</v>
      </c>
      <c r="AP4" s="6">
        <v>1</v>
      </c>
      <c r="AQ4" s="6">
        <v>0.2</v>
      </c>
      <c r="AR4" s="6">
        <v>0.75</v>
      </c>
      <c r="AS4" s="7">
        <f t="shared" ref="AS4:AS27" si="11">AVERAGE(AO4:AR4)*100</f>
        <v>57.000000000000007</v>
      </c>
      <c r="AT4" s="6">
        <v>0.6</v>
      </c>
      <c r="AU4" s="6">
        <v>0</v>
      </c>
      <c r="AV4" s="6">
        <v>1</v>
      </c>
      <c r="AW4" s="6">
        <v>1</v>
      </c>
      <c r="AX4" s="7">
        <f t="shared" ref="AX4:AX27" si="12">AVERAGE(AT4:AW4)*100</f>
        <v>65</v>
      </c>
      <c r="AY4" s="6">
        <v>0.83</v>
      </c>
      <c r="AZ4" s="6">
        <v>0.72</v>
      </c>
      <c r="BA4" s="7">
        <f t="shared" ref="BA4:BA27" si="13">AVERAGE(AY4:AZ4)*100</f>
        <v>77.499999999999986</v>
      </c>
      <c r="BB4" s="6">
        <v>0.6</v>
      </c>
      <c r="BC4" s="6">
        <v>0.33</v>
      </c>
      <c r="BD4" s="7">
        <f t="shared" ref="BD4:BD27" si="14">AVERAGE(BB4:BC4)*100</f>
        <v>46.5</v>
      </c>
      <c r="BE4" s="7">
        <f t="shared" ref="BE4:BE27" si="15">AVERAGE(AO4:AR4,AT4:AW4,AY4:AZ4,BB4:BC4)*100</f>
        <v>61.333333333333343</v>
      </c>
      <c r="BF4" s="6">
        <v>0.67</v>
      </c>
      <c r="BG4" s="6">
        <v>0.5</v>
      </c>
      <c r="BH4" s="6">
        <v>1</v>
      </c>
      <c r="BI4" s="6">
        <v>0.82</v>
      </c>
      <c r="BJ4" s="7">
        <f t="shared" ref="BJ4:BJ27" si="16">AVERAGE(BF4:BI4)*100</f>
        <v>74.75</v>
      </c>
    </row>
    <row r="5" spans="1:62" x14ac:dyDescent="0.25">
      <c r="A5" s="79" t="s">
        <v>1015</v>
      </c>
      <c r="B5" s="79" t="s">
        <v>25</v>
      </c>
      <c r="C5" s="4" t="s">
        <v>26</v>
      </c>
      <c r="D5" s="79" t="s">
        <v>1016</v>
      </c>
      <c r="E5" s="4" t="s">
        <v>543</v>
      </c>
      <c r="F5" s="79" t="s">
        <v>164</v>
      </c>
      <c r="G5" s="79" t="s">
        <v>30</v>
      </c>
      <c r="H5" s="79" t="s">
        <v>418</v>
      </c>
      <c r="I5" s="4"/>
      <c r="J5" s="4" t="s">
        <v>1013</v>
      </c>
      <c r="K5" s="4" t="s">
        <v>1017</v>
      </c>
      <c r="L5" s="4" t="s">
        <v>1018</v>
      </c>
      <c r="M5" s="4" t="s">
        <v>310</v>
      </c>
      <c r="N5" s="6">
        <v>17.71</v>
      </c>
      <c r="O5" s="7">
        <f t="shared" si="0"/>
        <v>57.129032258064512</v>
      </c>
      <c r="P5" s="6">
        <v>0.36</v>
      </c>
      <c r="Q5" s="6">
        <v>0.67</v>
      </c>
      <c r="R5" s="7">
        <f t="shared" si="1"/>
        <v>51.5</v>
      </c>
      <c r="S5" s="6">
        <v>0.5</v>
      </c>
      <c r="T5" s="6">
        <v>0</v>
      </c>
      <c r="U5" s="7">
        <f t="shared" si="2"/>
        <v>25</v>
      </c>
      <c r="V5" s="6">
        <v>1</v>
      </c>
      <c r="W5" s="7">
        <f t="shared" si="3"/>
        <v>100</v>
      </c>
      <c r="X5" s="7">
        <f t="shared" si="4"/>
        <v>50.6</v>
      </c>
      <c r="Y5" s="6">
        <v>1</v>
      </c>
      <c r="Z5" s="6">
        <v>1</v>
      </c>
      <c r="AA5" s="7">
        <f t="shared" si="5"/>
        <v>100</v>
      </c>
      <c r="AB5" s="6">
        <v>0.83</v>
      </c>
      <c r="AC5" s="6">
        <v>1</v>
      </c>
      <c r="AD5" s="7">
        <f t="shared" si="6"/>
        <v>91.5</v>
      </c>
      <c r="AE5" s="6">
        <v>0</v>
      </c>
      <c r="AF5" s="6">
        <v>1</v>
      </c>
      <c r="AG5" s="7">
        <f t="shared" si="7"/>
        <v>50</v>
      </c>
      <c r="AH5" s="6">
        <v>0</v>
      </c>
      <c r="AI5" s="6">
        <v>0.42</v>
      </c>
      <c r="AJ5" s="7">
        <f t="shared" si="8"/>
        <v>21</v>
      </c>
      <c r="AK5" s="6">
        <v>1</v>
      </c>
      <c r="AL5" s="6">
        <v>1</v>
      </c>
      <c r="AM5" s="7">
        <f t="shared" si="9"/>
        <v>100</v>
      </c>
      <c r="AN5" s="7">
        <f t="shared" si="10"/>
        <v>72.5</v>
      </c>
      <c r="AO5" s="6">
        <v>0.25</v>
      </c>
      <c r="AP5" s="6">
        <v>0.4</v>
      </c>
      <c r="AQ5" s="6">
        <v>1</v>
      </c>
      <c r="AR5" s="6">
        <v>0</v>
      </c>
      <c r="AS5" s="7">
        <f t="shared" si="11"/>
        <v>41.25</v>
      </c>
      <c r="AT5" s="6">
        <v>0</v>
      </c>
      <c r="AU5" s="6">
        <v>0.5</v>
      </c>
      <c r="AV5" s="6">
        <v>0</v>
      </c>
      <c r="AW5" s="6">
        <v>0.5</v>
      </c>
      <c r="AX5" s="7">
        <f t="shared" si="12"/>
        <v>25</v>
      </c>
      <c r="AY5" s="6">
        <v>0.56000000000000005</v>
      </c>
      <c r="AZ5" s="6">
        <v>0.44</v>
      </c>
      <c r="BA5" s="7">
        <f t="shared" si="13"/>
        <v>50</v>
      </c>
      <c r="BB5" s="6">
        <v>1</v>
      </c>
      <c r="BC5" s="6">
        <v>0.67</v>
      </c>
      <c r="BD5" s="7">
        <f t="shared" si="14"/>
        <v>83.5</v>
      </c>
      <c r="BE5" s="7">
        <f t="shared" si="15"/>
        <v>44.333333333333336</v>
      </c>
      <c r="BF5" s="6">
        <v>1</v>
      </c>
      <c r="BG5" s="6">
        <v>0.55000000000000004</v>
      </c>
      <c r="BH5" s="6">
        <v>0.4</v>
      </c>
      <c r="BI5" s="6">
        <v>0.67</v>
      </c>
      <c r="BJ5" s="7">
        <f t="shared" si="16"/>
        <v>65.5</v>
      </c>
    </row>
    <row r="6" spans="1:62" x14ac:dyDescent="0.25">
      <c r="A6" s="4" t="s">
        <v>64</v>
      </c>
      <c r="B6" s="4" t="s">
        <v>25</v>
      </c>
      <c r="C6" s="4" t="s">
        <v>26</v>
      </c>
      <c r="D6" s="4" t="s">
        <v>65</v>
      </c>
      <c r="E6" s="4" t="s">
        <v>543</v>
      </c>
      <c r="F6" s="4"/>
      <c r="G6" s="4" t="s">
        <v>66</v>
      </c>
      <c r="H6" s="4" t="s">
        <v>67</v>
      </c>
      <c r="I6" s="4"/>
      <c r="J6" s="4" t="s">
        <v>1013</v>
      </c>
      <c r="K6" s="5">
        <v>45183.902812499997</v>
      </c>
      <c r="L6" s="5">
        <v>45184.522094907406</v>
      </c>
      <c r="M6" s="4" t="s">
        <v>1019</v>
      </c>
      <c r="N6" s="6">
        <v>23.39</v>
      </c>
      <c r="O6" s="7">
        <f t="shared" si="0"/>
        <v>75.451612903225808</v>
      </c>
      <c r="P6" s="6">
        <v>0.82</v>
      </c>
      <c r="Q6" s="6">
        <v>0.67</v>
      </c>
      <c r="R6" s="7">
        <f t="shared" si="1"/>
        <v>74.5</v>
      </c>
      <c r="S6" s="6">
        <v>1</v>
      </c>
      <c r="T6" s="6">
        <v>1</v>
      </c>
      <c r="U6" s="7">
        <f t="shared" si="2"/>
        <v>100</v>
      </c>
      <c r="V6" s="6">
        <v>1</v>
      </c>
      <c r="W6" s="7">
        <f t="shared" si="3"/>
        <v>100</v>
      </c>
      <c r="X6" s="7">
        <f t="shared" si="4"/>
        <v>89.8</v>
      </c>
      <c r="Y6" s="6">
        <v>1</v>
      </c>
      <c r="Z6" s="6">
        <v>1</v>
      </c>
      <c r="AA6" s="7">
        <f t="shared" si="5"/>
        <v>100</v>
      </c>
      <c r="AB6" s="6">
        <v>1</v>
      </c>
      <c r="AC6" s="6">
        <v>1</v>
      </c>
      <c r="AD6" s="7">
        <f t="shared" si="6"/>
        <v>100</v>
      </c>
      <c r="AE6" s="6">
        <v>1</v>
      </c>
      <c r="AF6" s="6">
        <v>1</v>
      </c>
      <c r="AG6" s="7">
        <f t="shared" si="7"/>
        <v>100</v>
      </c>
      <c r="AH6" s="6">
        <v>0.5</v>
      </c>
      <c r="AI6" s="6">
        <v>1</v>
      </c>
      <c r="AJ6" s="7">
        <f t="shared" si="8"/>
        <v>75</v>
      </c>
      <c r="AK6" s="6">
        <v>1</v>
      </c>
      <c r="AL6" s="6">
        <v>1</v>
      </c>
      <c r="AM6" s="7">
        <f t="shared" si="9"/>
        <v>100</v>
      </c>
      <c r="AN6" s="7">
        <f t="shared" si="10"/>
        <v>95</v>
      </c>
      <c r="AO6" s="6">
        <v>1</v>
      </c>
      <c r="AP6" s="6">
        <v>0</v>
      </c>
      <c r="AQ6" s="6">
        <v>1</v>
      </c>
      <c r="AR6" s="6">
        <v>0.25</v>
      </c>
      <c r="AS6" s="7">
        <f t="shared" si="11"/>
        <v>56.25</v>
      </c>
      <c r="AT6" s="6">
        <v>0</v>
      </c>
      <c r="AU6" s="6">
        <v>1</v>
      </c>
      <c r="AV6" s="6">
        <v>1</v>
      </c>
      <c r="AW6" s="6">
        <v>0.25</v>
      </c>
      <c r="AX6" s="7">
        <f t="shared" si="12"/>
        <v>56.25</v>
      </c>
      <c r="AY6" s="6">
        <v>0.72</v>
      </c>
      <c r="AZ6" s="6">
        <v>0.44</v>
      </c>
      <c r="BA6" s="7">
        <f t="shared" si="13"/>
        <v>57.999999999999993</v>
      </c>
      <c r="BB6" s="6">
        <v>0.6</v>
      </c>
      <c r="BC6" s="6">
        <v>1</v>
      </c>
      <c r="BD6" s="7">
        <f t="shared" si="14"/>
        <v>80</v>
      </c>
      <c r="BE6" s="7">
        <f t="shared" si="15"/>
        <v>60.5</v>
      </c>
      <c r="BF6" s="6">
        <v>0.64</v>
      </c>
      <c r="BG6" s="6">
        <v>0.5</v>
      </c>
      <c r="BH6" s="6">
        <v>0.67</v>
      </c>
      <c r="BI6" s="6">
        <v>0.33</v>
      </c>
      <c r="BJ6" s="7">
        <f t="shared" si="16"/>
        <v>53.5</v>
      </c>
    </row>
    <row r="7" spans="1:62" x14ac:dyDescent="0.25">
      <c r="A7" s="4" t="s">
        <v>1020</v>
      </c>
      <c r="B7" s="4" t="s">
        <v>25</v>
      </c>
      <c r="C7" s="4" t="s">
        <v>26</v>
      </c>
      <c r="D7" s="4" t="s">
        <v>27</v>
      </c>
      <c r="E7" s="4" t="s">
        <v>543</v>
      </c>
      <c r="F7" s="4" t="s">
        <v>48</v>
      </c>
      <c r="G7" s="4" t="s">
        <v>30</v>
      </c>
      <c r="H7" s="4" t="s">
        <v>30</v>
      </c>
      <c r="I7" s="4" t="s">
        <v>32</v>
      </c>
      <c r="J7" s="4" t="s">
        <v>1013</v>
      </c>
      <c r="K7" s="5">
        <v>45177.465578703705</v>
      </c>
      <c r="L7" s="5">
        <v>45177.534942129627</v>
      </c>
      <c r="M7" s="4" t="s">
        <v>1021</v>
      </c>
      <c r="N7" s="6">
        <v>26.54</v>
      </c>
      <c r="O7" s="7">
        <f t="shared" si="0"/>
        <v>85.612903225806448</v>
      </c>
      <c r="P7" s="6">
        <v>1</v>
      </c>
      <c r="Q7" s="6">
        <v>1</v>
      </c>
      <c r="R7" s="7">
        <f t="shared" si="1"/>
        <v>100</v>
      </c>
      <c r="S7" s="6">
        <v>1</v>
      </c>
      <c r="T7" s="6">
        <v>0</v>
      </c>
      <c r="U7" s="7">
        <f t="shared" si="2"/>
        <v>50</v>
      </c>
      <c r="V7" s="6">
        <v>1</v>
      </c>
      <c r="W7" s="7">
        <f t="shared" si="3"/>
        <v>100</v>
      </c>
      <c r="X7" s="7">
        <f t="shared" si="4"/>
        <v>80</v>
      </c>
      <c r="Y7" s="6">
        <v>1</v>
      </c>
      <c r="Z7" s="6">
        <v>1</v>
      </c>
      <c r="AA7" s="7">
        <f t="shared" si="5"/>
        <v>100</v>
      </c>
      <c r="AB7" s="6">
        <v>1</v>
      </c>
      <c r="AC7" s="6">
        <v>1</v>
      </c>
      <c r="AD7" s="7">
        <f t="shared" si="6"/>
        <v>100</v>
      </c>
      <c r="AE7" s="6">
        <v>1</v>
      </c>
      <c r="AF7" s="6">
        <v>0.75</v>
      </c>
      <c r="AG7" s="7">
        <f t="shared" si="7"/>
        <v>87.5</v>
      </c>
      <c r="AH7" s="6">
        <v>0.75</v>
      </c>
      <c r="AI7" s="6">
        <v>1</v>
      </c>
      <c r="AJ7" s="7">
        <f t="shared" si="8"/>
        <v>87.5</v>
      </c>
      <c r="AK7" s="6">
        <v>1</v>
      </c>
      <c r="AL7" s="6">
        <v>1</v>
      </c>
      <c r="AM7" s="7">
        <f t="shared" si="9"/>
        <v>100</v>
      </c>
      <c r="AN7" s="7">
        <f t="shared" si="10"/>
        <v>95</v>
      </c>
      <c r="AO7" s="6">
        <v>0.67</v>
      </c>
      <c r="AP7" s="6">
        <v>1</v>
      </c>
      <c r="AQ7" s="6">
        <v>1</v>
      </c>
      <c r="AR7" s="6">
        <v>0.75</v>
      </c>
      <c r="AS7" s="7">
        <f t="shared" si="11"/>
        <v>85.5</v>
      </c>
      <c r="AT7" s="6">
        <v>1</v>
      </c>
      <c r="AU7" s="6">
        <v>0.5</v>
      </c>
      <c r="AV7" s="6">
        <v>1</v>
      </c>
      <c r="AW7" s="6">
        <v>1</v>
      </c>
      <c r="AX7" s="7">
        <f t="shared" si="12"/>
        <v>87.5</v>
      </c>
      <c r="AY7" s="6">
        <v>1</v>
      </c>
      <c r="AZ7" s="6">
        <v>0.72</v>
      </c>
      <c r="BA7" s="7">
        <f t="shared" si="13"/>
        <v>86</v>
      </c>
      <c r="BB7" s="6">
        <v>0.8</v>
      </c>
      <c r="BC7" s="6">
        <v>1</v>
      </c>
      <c r="BD7" s="7">
        <f t="shared" si="14"/>
        <v>90</v>
      </c>
      <c r="BE7" s="7">
        <f t="shared" si="15"/>
        <v>87.000000000000014</v>
      </c>
      <c r="BF7" s="6">
        <v>0.55000000000000004</v>
      </c>
      <c r="BG7" s="6">
        <v>0.5</v>
      </c>
      <c r="BH7" s="6">
        <v>0.83</v>
      </c>
      <c r="BI7" s="6">
        <v>0.73</v>
      </c>
      <c r="BJ7" s="7">
        <f t="shared" si="16"/>
        <v>65.25</v>
      </c>
    </row>
    <row r="8" spans="1:62" x14ac:dyDescent="0.25">
      <c r="A8" s="4" t="s">
        <v>1022</v>
      </c>
      <c r="B8" s="4" t="s">
        <v>25</v>
      </c>
      <c r="C8" s="4" t="s">
        <v>26</v>
      </c>
      <c r="D8" s="4" t="s">
        <v>27</v>
      </c>
      <c r="E8" s="4" t="s">
        <v>543</v>
      </c>
      <c r="F8" s="4" t="s">
        <v>58</v>
      </c>
      <c r="G8" s="4" t="s">
        <v>30</v>
      </c>
      <c r="H8" s="4" t="s">
        <v>30</v>
      </c>
      <c r="I8" s="4" t="s">
        <v>32</v>
      </c>
      <c r="J8" s="4" t="s">
        <v>1013</v>
      </c>
      <c r="K8" s="5">
        <v>45177.557581018518</v>
      </c>
      <c r="L8" s="5">
        <v>45177.572152777779</v>
      </c>
      <c r="M8" s="4" t="s">
        <v>214</v>
      </c>
      <c r="N8" s="6">
        <v>26.75</v>
      </c>
      <c r="O8" s="7">
        <f t="shared" si="0"/>
        <v>86.290322580645167</v>
      </c>
      <c r="P8" s="6">
        <v>1</v>
      </c>
      <c r="Q8" s="6">
        <v>1</v>
      </c>
      <c r="R8" s="7">
        <f t="shared" si="1"/>
        <v>100</v>
      </c>
      <c r="S8" s="6">
        <v>1</v>
      </c>
      <c r="T8" s="6">
        <v>0</v>
      </c>
      <c r="U8" s="7">
        <f t="shared" si="2"/>
        <v>50</v>
      </c>
      <c r="V8" s="6">
        <v>1</v>
      </c>
      <c r="W8" s="7">
        <f t="shared" si="3"/>
        <v>100</v>
      </c>
      <c r="X8" s="7">
        <f t="shared" si="4"/>
        <v>80</v>
      </c>
      <c r="Y8" s="6">
        <v>1</v>
      </c>
      <c r="Z8" s="6">
        <v>1</v>
      </c>
      <c r="AA8" s="7">
        <f t="shared" si="5"/>
        <v>100</v>
      </c>
      <c r="AB8" s="6">
        <v>1</v>
      </c>
      <c r="AC8" s="6">
        <v>1</v>
      </c>
      <c r="AD8" s="7">
        <f t="shared" si="6"/>
        <v>100</v>
      </c>
      <c r="AE8" s="6">
        <v>1</v>
      </c>
      <c r="AF8" s="6">
        <v>1</v>
      </c>
      <c r="AG8" s="7">
        <f t="shared" si="7"/>
        <v>100</v>
      </c>
      <c r="AH8" s="6">
        <v>1</v>
      </c>
      <c r="AI8" s="6">
        <v>0.75</v>
      </c>
      <c r="AJ8" s="7">
        <f t="shared" si="8"/>
        <v>87.5</v>
      </c>
      <c r="AK8" s="6">
        <v>1</v>
      </c>
      <c r="AL8" s="6">
        <v>1</v>
      </c>
      <c r="AM8" s="7">
        <f t="shared" si="9"/>
        <v>100</v>
      </c>
      <c r="AN8" s="7">
        <f t="shared" si="10"/>
        <v>97.5</v>
      </c>
      <c r="AO8" s="6">
        <v>0.75</v>
      </c>
      <c r="AP8" s="6">
        <v>1</v>
      </c>
      <c r="AQ8" s="6">
        <v>0.67</v>
      </c>
      <c r="AR8" s="6">
        <v>1</v>
      </c>
      <c r="AS8" s="7">
        <f t="shared" si="11"/>
        <v>85.5</v>
      </c>
      <c r="AT8" s="6">
        <v>1</v>
      </c>
      <c r="AU8" s="6">
        <v>0.5</v>
      </c>
      <c r="AV8" s="6">
        <v>1</v>
      </c>
      <c r="AW8" s="6">
        <v>1</v>
      </c>
      <c r="AX8" s="7">
        <f t="shared" si="12"/>
        <v>87.5</v>
      </c>
      <c r="AY8" s="6">
        <v>1</v>
      </c>
      <c r="AZ8" s="6">
        <v>0.72</v>
      </c>
      <c r="BA8" s="7">
        <f t="shared" si="13"/>
        <v>86</v>
      </c>
      <c r="BB8" s="6">
        <v>1</v>
      </c>
      <c r="BC8" s="6">
        <v>0.8</v>
      </c>
      <c r="BD8" s="7">
        <f t="shared" si="14"/>
        <v>90</v>
      </c>
      <c r="BE8" s="7">
        <f t="shared" si="15"/>
        <v>87.000000000000014</v>
      </c>
      <c r="BF8" s="6">
        <v>0.73</v>
      </c>
      <c r="BG8" s="6">
        <v>0.67</v>
      </c>
      <c r="BH8" s="6">
        <v>0.5</v>
      </c>
      <c r="BI8" s="6">
        <v>0.67</v>
      </c>
      <c r="BJ8" s="7">
        <f t="shared" si="16"/>
        <v>64.25</v>
      </c>
    </row>
    <row r="9" spans="1:62" x14ac:dyDescent="0.25">
      <c r="A9" s="4" t="s">
        <v>1023</v>
      </c>
      <c r="B9" s="4" t="s">
        <v>25</v>
      </c>
      <c r="C9" s="4" t="s">
        <v>26</v>
      </c>
      <c r="D9" s="4" t="s">
        <v>143</v>
      </c>
      <c r="E9" s="4" t="s">
        <v>543</v>
      </c>
      <c r="F9" s="4" t="s">
        <v>48</v>
      </c>
      <c r="G9" s="4" t="s">
        <v>559</v>
      </c>
      <c r="H9" s="4" t="s">
        <v>120</v>
      </c>
      <c r="I9" s="4" t="s">
        <v>1024</v>
      </c>
      <c r="J9" s="4" t="s">
        <v>1013</v>
      </c>
      <c r="K9" s="5">
        <v>45183.494155092594</v>
      </c>
      <c r="L9" s="5">
        <v>45183.522326388891</v>
      </c>
      <c r="M9" s="4" t="s">
        <v>1025</v>
      </c>
      <c r="N9" s="6">
        <v>26.67</v>
      </c>
      <c r="O9" s="7">
        <f t="shared" si="0"/>
        <v>86.032258064516128</v>
      </c>
      <c r="P9" s="6">
        <v>1</v>
      </c>
      <c r="Q9" s="6">
        <v>0.67</v>
      </c>
      <c r="R9" s="7">
        <f t="shared" si="1"/>
        <v>83.5</v>
      </c>
      <c r="S9" s="6">
        <v>0.5</v>
      </c>
      <c r="T9" s="6">
        <v>1</v>
      </c>
      <c r="U9" s="7">
        <f t="shared" si="2"/>
        <v>75</v>
      </c>
      <c r="V9" s="6">
        <v>1</v>
      </c>
      <c r="W9" s="7">
        <f t="shared" si="3"/>
        <v>100</v>
      </c>
      <c r="X9" s="7">
        <f t="shared" si="4"/>
        <v>83.399999999999991</v>
      </c>
      <c r="Y9" s="6">
        <v>1</v>
      </c>
      <c r="Z9" s="6">
        <v>1</v>
      </c>
      <c r="AA9" s="7">
        <f t="shared" si="5"/>
        <v>100</v>
      </c>
      <c r="AB9" s="6">
        <v>1</v>
      </c>
      <c r="AC9" s="6">
        <v>1</v>
      </c>
      <c r="AD9" s="7">
        <f t="shared" si="6"/>
        <v>100</v>
      </c>
      <c r="AE9" s="6">
        <v>1</v>
      </c>
      <c r="AF9" s="6">
        <v>1</v>
      </c>
      <c r="AG9" s="7">
        <f t="shared" si="7"/>
        <v>100</v>
      </c>
      <c r="AH9" s="6">
        <v>1</v>
      </c>
      <c r="AI9" s="6">
        <v>0.92</v>
      </c>
      <c r="AJ9" s="7">
        <f t="shared" si="8"/>
        <v>96</v>
      </c>
      <c r="AK9" s="6">
        <v>1</v>
      </c>
      <c r="AL9" s="6">
        <v>1</v>
      </c>
      <c r="AM9" s="7">
        <f t="shared" si="9"/>
        <v>100</v>
      </c>
      <c r="AN9" s="7">
        <f t="shared" si="10"/>
        <v>99.2</v>
      </c>
      <c r="AO9" s="6">
        <v>1</v>
      </c>
      <c r="AP9" s="6">
        <v>0.75</v>
      </c>
      <c r="AQ9" s="6">
        <v>0.5</v>
      </c>
      <c r="AR9" s="6">
        <v>1</v>
      </c>
      <c r="AS9" s="7">
        <f t="shared" si="11"/>
        <v>81.25</v>
      </c>
      <c r="AT9" s="6">
        <v>0.5</v>
      </c>
      <c r="AU9" s="6">
        <v>1</v>
      </c>
      <c r="AV9" s="6">
        <v>1</v>
      </c>
      <c r="AW9" s="6">
        <v>1</v>
      </c>
      <c r="AX9" s="7">
        <f t="shared" si="12"/>
        <v>87.5</v>
      </c>
      <c r="AY9" s="6">
        <v>0.67</v>
      </c>
      <c r="AZ9" s="6">
        <v>1</v>
      </c>
      <c r="BA9" s="7">
        <f t="shared" si="13"/>
        <v>83.5</v>
      </c>
      <c r="BB9" s="6">
        <v>0.8</v>
      </c>
      <c r="BC9" s="6">
        <v>1</v>
      </c>
      <c r="BD9" s="7">
        <f t="shared" si="14"/>
        <v>90</v>
      </c>
      <c r="BE9" s="7">
        <f t="shared" si="15"/>
        <v>85.166666666666671</v>
      </c>
      <c r="BF9" s="6">
        <v>0.86</v>
      </c>
      <c r="BG9" s="6">
        <v>0.64</v>
      </c>
      <c r="BH9" s="6">
        <v>0.55000000000000004</v>
      </c>
      <c r="BI9" s="6">
        <v>0.33</v>
      </c>
      <c r="BJ9" s="7">
        <f t="shared" si="16"/>
        <v>59.5</v>
      </c>
    </row>
    <row r="10" spans="1:62" x14ac:dyDescent="0.25">
      <c r="A10" s="4" t="s">
        <v>1026</v>
      </c>
      <c r="B10" s="4" t="s">
        <v>25</v>
      </c>
      <c r="C10" s="4" t="s">
        <v>26</v>
      </c>
      <c r="D10" s="4" t="s">
        <v>135</v>
      </c>
      <c r="E10" s="4" t="s">
        <v>543</v>
      </c>
      <c r="F10" s="4" t="s">
        <v>48</v>
      </c>
      <c r="G10" s="4"/>
      <c r="H10" s="4" t="s">
        <v>70</v>
      </c>
      <c r="I10" s="4" t="s">
        <v>32</v>
      </c>
      <c r="J10" s="4" t="s">
        <v>1013</v>
      </c>
      <c r="K10" s="5">
        <v>45179.651388888888</v>
      </c>
      <c r="L10" s="5">
        <v>45179.887627314813</v>
      </c>
      <c r="M10" s="4" t="s">
        <v>1027</v>
      </c>
      <c r="N10" s="6">
        <v>27.49</v>
      </c>
      <c r="O10" s="7">
        <f t="shared" si="0"/>
        <v>88.677419354838705</v>
      </c>
      <c r="P10" s="6">
        <v>0.5</v>
      </c>
      <c r="Q10" s="6">
        <v>1</v>
      </c>
      <c r="R10" s="7">
        <f t="shared" si="1"/>
        <v>75</v>
      </c>
      <c r="S10" s="6">
        <v>0.5</v>
      </c>
      <c r="T10" s="6">
        <v>1</v>
      </c>
      <c r="U10" s="7">
        <f t="shared" si="2"/>
        <v>75</v>
      </c>
      <c r="V10" s="6">
        <v>1</v>
      </c>
      <c r="W10" s="7">
        <f t="shared" si="3"/>
        <v>100</v>
      </c>
      <c r="X10" s="7">
        <f t="shared" si="4"/>
        <v>80</v>
      </c>
      <c r="Y10" s="6">
        <v>1</v>
      </c>
      <c r="Z10" s="6">
        <v>1</v>
      </c>
      <c r="AA10" s="7">
        <f t="shared" si="5"/>
        <v>100</v>
      </c>
      <c r="AB10" s="6">
        <v>1</v>
      </c>
      <c r="AC10" s="6">
        <v>1</v>
      </c>
      <c r="AD10" s="7">
        <f t="shared" si="6"/>
        <v>100</v>
      </c>
      <c r="AE10" s="6">
        <v>1</v>
      </c>
      <c r="AF10" s="6">
        <v>1</v>
      </c>
      <c r="AG10" s="7">
        <f t="shared" si="7"/>
        <v>100</v>
      </c>
      <c r="AH10" s="6">
        <v>0.83</v>
      </c>
      <c r="AI10" s="6">
        <v>1</v>
      </c>
      <c r="AJ10" s="7">
        <f t="shared" si="8"/>
        <v>91.5</v>
      </c>
      <c r="AK10" s="6">
        <v>1</v>
      </c>
      <c r="AL10" s="6">
        <v>1</v>
      </c>
      <c r="AM10" s="7">
        <f t="shared" si="9"/>
        <v>100</v>
      </c>
      <c r="AN10" s="7">
        <f t="shared" si="10"/>
        <v>98.3</v>
      </c>
      <c r="AO10" s="6">
        <v>1</v>
      </c>
      <c r="AP10" s="6">
        <v>0.5</v>
      </c>
      <c r="AQ10" s="6">
        <v>0.67</v>
      </c>
      <c r="AR10" s="6">
        <v>1</v>
      </c>
      <c r="AS10" s="7">
        <f t="shared" si="11"/>
        <v>79.25</v>
      </c>
      <c r="AT10" s="6">
        <v>1</v>
      </c>
      <c r="AU10" s="6">
        <v>0.5</v>
      </c>
      <c r="AV10" s="6">
        <v>1</v>
      </c>
      <c r="AW10" s="6">
        <v>1</v>
      </c>
      <c r="AX10" s="7">
        <f t="shared" si="12"/>
        <v>87.5</v>
      </c>
      <c r="AY10" s="6">
        <v>0.94</v>
      </c>
      <c r="AZ10" s="6">
        <v>0.72</v>
      </c>
      <c r="BA10" s="7">
        <f t="shared" si="13"/>
        <v>83</v>
      </c>
      <c r="BB10" s="6">
        <v>0.8</v>
      </c>
      <c r="BC10" s="6">
        <v>1</v>
      </c>
      <c r="BD10" s="7">
        <f t="shared" si="14"/>
        <v>90</v>
      </c>
      <c r="BE10" s="7">
        <f t="shared" si="15"/>
        <v>84.416666666666671</v>
      </c>
      <c r="BF10" s="6">
        <v>0.83</v>
      </c>
      <c r="BG10" s="6">
        <v>1</v>
      </c>
      <c r="BH10" s="6">
        <v>0.88</v>
      </c>
      <c r="BI10" s="6">
        <v>0.82</v>
      </c>
      <c r="BJ10" s="7">
        <f t="shared" si="16"/>
        <v>88.25</v>
      </c>
    </row>
    <row r="11" spans="1:62" x14ac:dyDescent="0.25">
      <c r="A11" s="4" t="s">
        <v>1028</v>
      </c>
      <c r="B11" s="4" t="s">
        <v>25</v>
      </c>
      <c r="C11" s="4" t="s">
        <v>26</v>
      </c>
      <c r="D11" s="4" t="s">
        <v>88</v>
      </c>
      <c r="E11" s="4" t="s">
        <v>543</v>
      </c>
      <c r="F11" s="4" t="s">
        <v>48</v>
      </c>
      <c r="G11" s="4" t="s">
        <v>216</v>
      </c>
      <c r="H11" s="4" t="s">
        <v>216</v>
      </c>
      <c r="I11" s="4" t="s">
        <v>32</v>
      </c>
      <c r="J11" s="4" t="s">
        <v>1013</v>
      </c>
      <c r="K11" s="5">
        <v>45183.564525462964</v>
      </c>
      <c r="L11" s="5">
        <v>45183.638923611114</v>
      </c>
      <c r="M11" s="4" t="s">
        <v>884</v>
      </c>
      <c r="N11" s="6">
        <v>25.6</v>
      </c>
      <c r="O11" s="7">
        <f t="shared" si="0"/>
        <v>82.58064516129032</v>
      </c>
      <c r="P11" s="6">
        <v>1</v>
      </c>
      <c r="Q11" s="6">
        <v>1</v>
      </c>
      <c r="R11" s="7">
        <f t="shared" si="1"/>
        <v>100</v>
      </c>
      <c r="S11" s="6">
        <v>0</v>
      </c>
      <c r="T11" s="6">
        <v>1</v>
      </c>
      <c r="U11" s="7">
        <f t="shared" si="2"/>
        <v>50</v>
      </c>
      <c r="V11" s="6">
        <v>1</v>
      </c>
      <c r="W11" s="7">
        <f t="shared" si="3"/>
        <v>100</v>
      </c>
      <c r="X11" s="7">
        <f t="shared" si="4"/>
        <v>80</v>
      </c>
      <c r="Y11" s="6">
        <v>1</v>
      </c>
      <c r="Z11" s="6">
        <v>1</v>
      </c>
      <c r="AA11" s="7">
        <f t="shared" si="5"/>
        <v>100</v>
      </c>
      <c r="AB11" s="6">
        <v>1</v>
      </c>
      <c r="AC11" s="6">
        <v>1</v>
      </c>
      <c r="AD11" s="7">
        <f t="shared" si="6"/>
        <v>100</v>
      </c>
      <c r="AE11" s="6">
        <v>1</v>
      </c>
      <c r="AF11" s="6">
        <v>1</v>
      </c>
      <c r="AG11" s="7">
        <f t="shared" si="7"/>
        <v>100</v>
      </c>
      <c r="AH11" s="6">
        <v>0.75</v>
      </c>
      <c r="AI11" s="6">
        <v>1</v>
      </c>
      <c r="AJ11" s="7">
        <f t="shared" si="8"/>
        <v>87.5</v>
      </c>
      <c r="AK11" s="6">
        <v>1</v>
      </c>
      <c r="AL11" s="6">
        <v>1</v>
      </c>
      <c r="AM11" s="7">
        <f t="shared" si="9"/>
        <v>100</v>
      </c>
      <c r="AN11" s="7">
        <f t="shared" si="10"/>
        <v>97.5</v>
      </c>
      <c r="AO11" s="6">
        <v>0.75</v>
      </c>
      <c r="AP11" s="6">
        <v>0.67</v>
      </c>
      <c r="AQ11" s="6">
        <v>1</v>
      </c>
      <c r="AR11" s="6">
        <v>1</v>
      </c>
      <c r="AS11" s="7">
        <f t="shared" si="11"/>
        <v>85.5</v>
      </c>
      <c r="AT11" s="6">
        <v>0</v>
      </c>
      <c r="AU11" s="6">
        <v>1</v>
      </c>
      <c r="AV11" s="6">
        <v>0.5</v>
      </c>
      <c r="AW11" s="6">
        <v>1</v>
      </c>
      <c r="AX11" s="7">
        <f t="shared" si="12"/>
        <v>62.5</v>
      </c>
      <c r="AY11" s="6">
        <v>0.67</v>
      </c>
      <c r="AZ11" s="6">
        <v>0.94</v>
      </c>
      <c r="BA11" s="7">
        <f t="shared" si="13"/>
        <v>80.5</v>
      </c>
      <c r="BB11" s="6">
        <v>0.8</v>
      </c>
      <c r="BC11" s="6">
        <v>0.67</v>
      </c>
      <c r="BD11" s="7">
        <f t="shared" si="14"/>
        <v>73.500000000000014</v>
      </c>
      <c r="BE11" s="7">
        <f t="shared" si="15"/>
        <v>75</v>
      </c>
      <c r="BF11" s="6">
        <v>0.56000000000000005</v>
      </c>
      <c r="BG11" s="6">
        <v>1</v>
      </c>
      <c r="BH11" s="6">
        <v>0.64</v>
      </c>
      <c r="BI11" s="6">
        <v>0.67</v>
      </c>
      <c r="BJ11" s="7">
        <f t="shared" si="16"/>
        <v>71.75</v>
      </c>
    </row>
    <row r="12" spans="1:62" x14ac:dyDescent="0.25">
      <c r="A12" s="79" t="s">
        <v>1029</v>
      </c>
      <c r="B12" s="79" t="s">
        <v>25</v>
      </c>
      <c r="C12" s="4" t="s">
        <v>26</v>
      </c>
      <c r="D12" s="79" t="s">
        <v>38</v>
      </c>
      <c r="E12" s="4" t="s">
        <v>543</v>
      </c>
      <c r="F12" s="79" t="s">
        <v>164</v>
      </c>
      <c r="G12" s="79" t="s">
        <v>457</v>
      </c>
      <c r="H12" s="79" t="s">
        <v>1030</v>
      </c>
      <c r="I12" s="4"/>
      <c r="J12" s="4" t="s">
        <v>1013</v>
      </c>
      <c r="K12" s="4" t="s">
        <v>1031</v>
      </c>
      <c r="L12" s="4" t="s">
        <v>818</v>
      </c>
      <c r="M12" s="4" t="s">
        <v>1032</v>
      </c>
      <c r="N12" s="6">
        <v>28.1</v>
      </c>
      <c r="O12" s="7">
        <f t="shared" si="0"/>
        <v>90.645161290322591</v>
      </c>
      <c r="P12" s="6">
        <v>1</v>
      </c>
      <c r="Q12" s="6">
        <v>1</v>
      </c>
      <c r="R12" s="7">
        <f t="shared" si="1"/>
        <v>100</v>
      </c>
      <c r="S12" s="6">
        <v>0.5</v>
      </c>
      <c r="T12" s="6">
        <v>1</v>
      </c>
      <c r="U12" s="7">
        <f t="shared" si="2"/>
        <v>75</v>
      </c>
      <c r="V12" s="6">
        <v>1</v>
      </c>
      <c r="W12" s="7">
        <f t="shared" si="3"/>
        <v>100</v>
      </c>
      <c r="X12" s="7">
        <f t="shared" si="4"/>
        <v>90</v>
      </c>
      <c r="Y12" s="6">
        <v>1</v>
      </c>
      <c r="Z12" s="6">
        <v>1</v>
      </c>
      <c r="AA12" s="7">
        <f t="shared" si="5"/>
        <v>100</v>
      </c>
      <c r="AB12" s="6">
        <v>1</v>
      </c>
      <c r="AC12" s="6">
        <v>1</v>
      </c>
      <c r="AD12" s="7">
        <f t="shared" si="6"/>
        <v>100</v>
      </c>
      <c r="AE12" s="6">
        <v>1</v>
      </c>
      <c r="AF12" s="6">
        <v>1</v>
      </c>
      <c r="AG12" s="7">
        <f t="shared" si="7"/>
        <v>100</v>
      </c>
      <c r="AH12" s="6">
        <v>0.92</v>
      </c>
      <c r="AI12" s="6">
        <v>1</v>
      </c>
      <c r="AJ12" s="7">
        <f t="shared" si="8"/>
        <v>96</v>
      </c>
      <c r="AK12" s="6">
        <v>1</v>
      </c>
      <c r="AL12" s="6">
        <v>1</v>
      </c>
      <c r="AM12" s="7">
        <f t="shared" si="9"/>
        <v>100</v>
      </c>
      <c r="AN12" s="7">
        <f t="shared" si="10"/>
        <v>99.2</v>
      </c>
      <c r="AO12" s="6">
        <v>1</v>
      </c>
      <c r="AP12" s="6">
        <v>1</v>
      </c>
      <c r="AQ12" s="6">
        <v>0.75</v>
      </c>
      <c r="AR12" s="6">
        <v>0.67</v>
      </c>
      <c r="AS12" s="7">
        <f t="shared" si="11"/>
        <v>85.5</v>
      </c>
      <c r="AT12" s="6">
        <v>1</v>
      </c>
      <c r="AU12" s="6">
        <v>1</v>
      </c>
      <c r="AV12" s="6">
        <v>1</v>
      </c>
      <c r="AW12" s="6">
        <v>0.5</v>
      </c>
      <c r="AX12" s="7">
        <f t="shared" si="12"/>
        <v>87.5</v>
      </c>
      <c r="AY12" s="6">
        <v>0.94</v>
      </c>
      <c r="AZ12" s="6">
        <v>0.72</v>
      </c>
      <c r="BA12" s="7">
        <f t="shared" si="13"/>
        <v>83</v>
      </c>
      <c r="BB12" s="6">
        <v>1</v>
      </c>
      <c r="BC12" s="6">
        <v>0.8</v>
      </c>
      <c r="BD12" s="7">
        <f t="shared" si="14"/>
        <v>90</v>
      </c>
      <c r="BE12" s="7">
        <f t="shared" si="15"/>
        <v>86.500000000000014</v>
      </c>
      <c r="BF12" s="6">
        <v>1</v>
      </c>
      <c r="BG12" s="6">
        <v>0.73</v>
      </c>
      <c r="BH12" s="6">
        <v>0.56999999999999995</v>
      </c>
      <c r="BI12" s="6">
        <v>1</v>
      </c>
      <c r="BJ12" s="7">
        <f t="shared" si="16"/>
        <v>82.5</v>
      </c>
    </row>
    <row r="13" spans="1:62" x14ac:dyDescent="0.25">
      <c r="A13" s="4" t="s">
        <v>1033</v>
      </c>
      <c r="B13" s="4" t="s">
        <v>25</v>
      </c>
      <c r="C13" s="4" t="s">
        <v>26</v>
      </c>
      <c r="D13" s="4" t="s">
        <v>581</v>
      </c>
      <c r="E13" s="4" t="s">
        <v>543</v>
      </c>
      <c r="F13" s="4" t="s">
        <v>48</v>
      </c>
      <c r="G13" s="4" t="s">
        <v>30</v>
      </c>
      <c r="H13" s="4" t="s">
        <v>30</v>
      </c>
      <c r="I13" s="4" t="s">
        <v>32</v>
      </c>
      <c r="J13" s="4" t="s">
        <v>1013</v>
      </c>
      <c r="K13" s="5">
        <v>45177.373888888891</v>
      </c>
      <c r="L13" s="5">
        <v>45177.433472222219</v>
      </c>
      <c r="M13" s="4" t="s">
        <v>121</v>
      </c>
      <c r="N13" s="6">
        <v>21.23</v>
      </c>
      <c r="O13" s="7">
        <f t="shared" si="0"/>
        <v>68.483870967741936</v>
      </c>
      <c r="P13" s="6">
        <v>1</v>
      </c>
      <c r="Q13" s="6">
        <v>0.82</v>
      </c>
      <c r="R13" s="7">
        <f t="shared" si="1"/>
        <v>90.999999999999986</v>
      </c>
      <c r="S13" s="6">
        <v>1</v>
      </c>
      <c r="T13" s="6">
        <v>0</v>
      </c>
      <c r="U13" s="7">
        <f t="shared" si="2"/>
        <v>50</v>
      </c>
      <c r="V13" s="6">
        <v>1</v>
      </c>
      <c r="W13" s="7">
        <f t="shared" si="3"/>
        <v>100</v>
      </c>
      <c r="X13" s="7">
        <f t="shared" si="4"/>
        <v>76.400000000000006</v>
      </c>
      <c r="Y13" s="6">
        <v>1</v>
      </c>
      <c r="Z13" s="6">
        <v>0</v>
      </c>
      <c r="AA13" s="7">
        <f t="shared" si="5"/>
        <v>50</v>
      </c>
      <c r="AB13" s="6">
        <v>1</v>
      </c>
      <c r="AC13" s="6">
        <v>1</v>
      </c>
      <c r="AD13" s="7">
        <f t="shared" si="6"/>
        <v>100</v>
      </c>
      <c r="AE13" s="6">
        <v>0</v>
      </c>
      <c r="AF13" s="6">
        <v>1</v>
      </c>
      <c r="AG13" s="7">
        <f t="shared" si="7"/>
        <v>50</v>
      </c>
      <c r="AH13" s="6">
        <v>1</v>
      </c>
      <c r="AI13" s="6">
        <v>0.5</v>
      </c>
      <c r="AJ13" s="7">
        <f t="shared" si="8"/>
        <v>75</v>
      </c>
      <c r="AK13" s="6">
        <v>0</v>
      </c>
      <c r="AL13" s="6">
        <v>1</v>
      </c>
      <c r="AM13" s="7">
        <f t="shared" si="9"/>
        <v>50</v>
      </c>
      <c r="AN13" s="7">
        <f t="shared" si="10"/>
        <v>65</v>
      </c>
      <c r="AO13" s="6">
        <v>1</v>
      </c>
      <c r="AP13" s="6">
        <v>1</v>
      </c>
      <c r="AQ13" s="6">
        <v>0</v>
      </c>
      <c r="AR13" s="6">
        <v>0.4</v>
      </c>
      <c r="AS13" s="7">
        <f t="shared" si="11"/>
        <v>60</v>
      </c>
      <c r="AT13" s="6">
        <v>0.5</v>
      </c>
      <c r="AU13" s="6">
        <v>1</v>
      </c>
      <c r="AV13" s="6">
        <v>0.6</v>
      </c>
      <c r="AW13" s="6">
        <v>1</v>
      </c>
      <c r="AX13" s="7">
        <f t="shared" si="12"/>
        <v>77.5</v>
      </c>
      <c r="AY13" s="6">
        <v>0.61</v>
      </c>
      <c r="AZ13" s="6">
        <v>0.39</v>
      </c>
      <c r="BA13" s="7">
        <f t="shared" si="13"/>
        <v>50</v>
      </c>
      <c r="BB13" s="6">
        <v>0.67</v>
      </c>
      <c r="BC13" s="6">
        <v>0.8</v>
      </c>
      <c r="BD13" s="7">
        <f t="shared" si="14"/>
        <v>73.500000000000014</v>
      </c>
      <c r="BE13" s="7">
        <f t="shared" si="15"/>
        <v>66.416666666666671</v>
      </c>
      <c r="BF13" s="6">
        <v>0.64</v>
      </c>
      <c r="BG13" s="6">
        <v>0.56000000000000005</v>
      </c>
      <c r="BH13" s="6">
        <v>1</v>
      </c>
      <c r="BI13" s="6">
        <v>0.75</v>
      </c>
      <c r="BJ13" s="7">
        <f t="shared" si="16"/>
        <v>73.75</v>
      </c>
    </row>
    <row r="14" spans="1:62" x14ac:dyDescent="0.25">
      <c r="A14" s="4" t="s">
        <v>1034</v>
      </c>
      <c r="B14" s="4" t="s">
        <v>25</v>
      </c>
      <c r="C14" s="4" t="s">
        <v>26</v>
      </c>
      <c r="D14" s="4" t="s">
        <v>88</v>
      </c>
      <c r="E14" s="4" t="s">
        <v>543</v>
      </c>
      <c r="F14" s="4" t="s">
        <v>48</v>
      </c>
      <c r="G14" s="4" t="s">
        <v>128</v>
      </c>
      <c r="H14" s="4" t="s">
        <v>30</v>
      </c>
      <c r="I14" s="4" t="s">
        <v>32</v>
      </c>
      <c r="J14" s="4" t="s">
        <v>1013</v>
      </c>
      <c r="K14" s="5">
        <v>45183.505150462966</v>
      </c>
      <c r="L14" s="5">
        <v>45183.633553240739</v>
      </c>
      <c r="M14" s="4" t="s">
        <v>145</v>
      </c>
      <c r="N14" s="6">
        <v>23.78</v>
      </c>
      <c r="O14" s="7">
        <f t="shared" si="0"/>
        <v>76.709677419354833</v>
      </c>
      <c r="P14" s="6">
        <v>1</v>
      </c>
      <c r="Q14" s="6">
        <v>1</v>
      </c>
      <c r="R14" s="7">
        <f t="shared" si="1"/>
        <v>100</v>
      </c>
      <c r="S14" s="6">
        <v>1</v>
      </c>
      <c r="T14" s="6">
        <v>0</v>
      </c>
      <c r="U14" s="7">
        <f t="shared" si="2"/>
        <v>50</v>
      </c>
      <c r="V14" s="6">
        <v>0</v>
      </c>
      <c r="W14" s="7">
        <f t="shared" si="3"/>
        <v>0</v>
      </c>
      <c r="X14" s="7">
        <f t="shared" si="4"/>
        <v>60</v>
      </c>
      <c r="Y14" s="6">
        <v>1</v>
      </c>
      <c r="Z14" s="6">
        <v>1</v>
      </c>
      <c r="AA14" s="7">
        <f t="shared" si="5"/>
        <v>100</v>
      </c>
      <c r="AB14" s="6">
        <v>1</v>
      </c>
      <c r="AC14" s="6">
        <v>1</v>
      </c>
      <c r="AD14" s="7">
        <f t="shared" si="6"/>
        <v>100</v>
      </c>
      <c r="AE14" s="6">
        <v>1</v>
      </c>
      <c r="AF14" s="6">
        <v>1</v>
      </c>
      <c r="AG14" s="7">
        <f t="shared" si="7"/>
        <v>100</v>
      </c>
      <c r="AH14" s="6">
        <v>0.75</v>
      </c>
      <c r="AI14" s="6">
        <v>1</v>
      </c>
      <c r="AJ14" s="7">
        <f t="shared" si="8"/>
        <v>87.5</v>
      </c>
      <c r="AK14" s="6">
        <v>1</v>
      </c>
      <c r="AL14" s="6">
        <v>1</v>
      </c>
      <c r="AM14" s="7">
        <f t="shared" si="9"/>
        <v>100</v>
      </c>
      <c r="AN14" s="7">
        <f t="shared" si="10"/>
        <v>97.5</v>
      </c>
      <c r="AO14" s="6">
        <v>0.67</v>
      </c>
      <c r="AP14" s="6">
        <v>1</v>
      </c>
      <c r="AQ14" s="6">
        <v>0.5</v>
      </c>
      <c r="AR14" s="6">
        <v>1</v>
      </c>
      <c r="AS14" s="7">
        <f t="shared" si="11"/>
        <v>79.25</v>
      </c>
      <c r="AT14" s="6">
        <v>0</v>
      </c>
      <c r="AU14" s="6">
        <v>1</v>
      </c>
      <c r="AV14" s="6">
        <v>1</v>
      </c>
      <c r="AW14" s="6">
        <v>0.25</v>
      </c>
      <c r="AX14" s="7">
        <f t="shared" si="12"/>
        <v>56.25</v>
      </c>
      <c r="AY14" s="6">
        <v>0.67</v>
      </c>
      <c r="AZ14" s="6">
        <v>0.94</v>
      </c>
      <c r="BA14" s="7">
        <f t="shared" si="13"/>
        <v>80.5</v>
      </c>
      <c r="BB14" s="6">
        <v>0.8</v>
      </c>
      <c r="BC14" s="6">
        <v>0.67</v>
      </c>
      <c r="BD14" s="7">
        <f t="shared" si="14"/>
        <v>73.500000000000014</v>
      </c>
      <c r="BE14" s="7">
        <f t="shared" si="15"/>
        <v>70.833333333333343</v>
      </c>
      <c r="BF14" s="6">
        <v>0.73</v>
      </c>
      <c r="BG14" s="6">
        <v>0.73</v>
      </c>
      <c r="BH14" s="6">
        <v>0.75</v>
      </c>
      <c r="BI14" s="6">
        <v>0.33</v>
      </c>
      <c r="BJ14" s="7">
        <f t="shared" si="16"/>
        <v>63.5</v>
      </c>
    </row>
    <row r="15" spans="1:62" x14ac:dyDescent="0.25">
      <c r="A15" s="4" t="s">
        <v>1035</v>
      </c>
      <c r="B15" s="4" t="s">
        <v>25</v>
      </c>
      <c r="C15" s="4" t="s">
        <v>26</v>
      </c>
      <c r="D15" s="4" t="s">
        <v>65</v>
      </c>
      <c r="E15" s="4" t="s">
        <v>543</v>
      </c>
      <c r="F15" s="4" t="s">
        <v>48</v>
      </c>
      <c r="G15" s="4" t="s">
        <v>513</v>
      </c>
      <c r="H15" s="4" t="s">
        <v>513</v>
      </c>
      <c r="I15" s="4" t="s">
        <v>32</v>
      </c>
      <c r="J15" s="4" t="s">
        <v>1013</v>
      </c>
      <c r="K15" s="5">
        <v>45183.608159722222</v>
      </c>
      <c r="L15" s="5">
        <v>45183.655092592591</v>
      </c>
      <c r="M15" s="4" t="s">
        <v>383</v>
      </c>
      <c r="N15" s="6">
        <v>20.97</v>
      </c>
      <c r="O15" s="7">
        <f t="shared" si="0"/>
        <v>67.645161290322577</v>
      </c>
      <c r="P15" s="6">
        <v>1</v>
      </c>
      <c r="Q15" s="6">
        <v>0.67</v>
      </c>
      <c r="R15" s="7">
        <f t="shared" si="1"/>
        <v>83.5</v>
      </c>
      <c r="S15" s="6">
        <v>0.5</v>
      </c>
      <c r="T15" s="6">
        <v>0</v>
      </c>
      <c r="U15" s="7">
        <f t="shared" si="2"/>
        <v>25</v>
      </c>
      <c r="V15" s="6">
        <v>0</v>
      </c>
      <c r="W15" s="7">
        <f t="shared" si="3"/>
        <v>0</v>
      </c>
      <c r="X15" s="7">
        <f t="shared" si="4"/>
        <v>43.4</v>
      </c>
      <c r="Y15" s="6">
        <v>1</v>
      </c>
      <c r="Z15" s="6">
        <v>1</v>
      </c>
      <c r="AA15" s="7">
        <f t="shared" si="5"/>
        <v>100</v>
      </c>
      <c r="AB15" s="6">
        <v>1</v>
      </c>
      <c r="AC15" s="6">
        <v>1</v>
      </c>
      <c r="AD15" s="7">
        <f t="shared" si="6"/>
        <v>100</v>
      </c>
      <c r="AE15" s="6">
        <v>0.5</v>
      </c>
      <c r="AF15" s="6">
        <v>1</v>
      </c>
      <c r="AG15" s="7">
        <f t="shared" si="7"/>
        <v>75</v>
      </c>
      <c r="AH15" s="6">
        <v>0.67</v>
      </c>
      <c r="AI15" s="6">
        <v>0</v>
      </c>
      <c r="AJ15" s="7">
        <f t="shared" si="8"/>
        <v>33.5</v>
      </c>
      <c r="AK15" s="6">
        <v>1</v>
      </c>
      <c r="AL15" s="6">
        <v>1</v>
      </c>
      <c r="AM15" s="7">
        <f t="shared" si="9"/>
        <v>100</v>
      </c>
      <c r="AN15" s="7">
        <f t="shared" si="10"/>
        <v>81.699999999999989</v>
      </c>
      <c r="AO15" s="6">
        <v>0.75</v>
      </c>
      <c r="AP15" s="6">
        <v>1</v>
      </c>
      <c r="AQ15" s="6">
        <v>1</v>
      </c>
      <c r="AR15" s="6">
        <v>1</v>
      </c>
      <c r="AS15" s="7">
        <f t="shared" si="11"/>
        <v>93.75</v>
      </c>
      <c r="AT15" s="6">
        <v>0</v>
      </c>
      <c r="AU15" s="6">
        <v>0.5</v>
      </c>
      <c r="AV15" s="6">
        <v>0.2</v>
      </c>
      <c r="AW15" s="6">
        <v>0.25</v>
      </c>
      <c r="AX15" s="7">
        <f t="shared" si="12"/>
        <v>23.75</v>
      </c>
      <c r="AY15" s="6">
        <v>0.78</v>
      </c>
      <c r="AZ15" s="6">
        <v>1</v>
      </c>
      <c r="BA15" s="7">
        <f t="shared" si="13"/>
        <v>89</v>
      </c>
      <c r="BB15" s="6">
        <v>1</v>
      </c>
      <c r="BC15" s="6">
        <v>1</v>
      </c>
      <c r="BD15" s="7">
        <f t="shared" si="14"/>
        <v>100</v>
      </c>
      <c r="BE15" s="7">
        <f t="shared" si="15"/>
        <v>70.666666666666671</v>
      </c>
      <c r="BF15" s="6">
        <v>0</v>
      </c>
      <c r="BG15" s="6">
        <v>0.73</v>
      </c>
      <c r="BH15" s="6">
        <v>0.43</v>
      </c>
      <c r="BI15" s="6">
        <v>1</v>
      </c>
      <c r="BJ15" s="7">
        <f t="shared" si="16"/>
        <v>54</v>
      </c>
    </row>
    <row r="16" spans="1:62" x14ac:dyDescent="0.25">
      <c r="A16" s="4" t="s">
        <v>1036</v>
      </c>
      <c r="B16" s="4" t="s">
        <v>25</v>
      </c>
      <c r="C16" s="4" t="s">
        <v>26</v>
      </c>
      <c r="D16" s="4" t="s">
        <v>180</v>
      </c>
      <c r="E16" s="4" t="s">
        <v>543</v>
      </c>
      <c r="F16" s="4" t="s">
        <v>48</v>
      </c>
      <c r="G16" s="4" t="s">
        <v>635</v>
      </c>
      <c r="H16" s="4" t="s">
        <v>144</v>
      </c>
      <c r="I16" s="4" t="s">
        <v>32</v>
      </c>
      <c r="J16" s="4" t="s">
        <v>1013</v>
      </c>
      <c r="K16" s="5">
        <v>45181.490300925929</v>
      </c>
      <c r="L16" s="5">
        <v>45181.606157407405</v>
      </c>
      <c r="M16" s="4" t="s">
        <v>1037</v>
      </c>
      <c r="N16" s="6">
        <v>26.03</v>
      </c>
      <c r="O16" s="7">
        <f t="shared" si="0"/>
        <v>83.967741935483872</v>
      </c>
      <c r="P16" s="6">
        <v>1</v>
      </c>
      <c r="Q16" s="6">
        <v>1</v>
      </c>
      <c r="R16" s="7">
        <f t="shared" si="1"/>
        <v>100</v>
      </c>
      <c r="S16" s="6">
        <v>1</v>
      </c>
      <c r="T16" s="6">
        <v>0</v>
      </c>
      <c r="U16" s="7">
        <f t="shared" si="2"/>
        <v>50</v>
      </c>
      <c r="V16" s="6">
        <v>0</v>
      </c>
      <c r="W16" s="7">
        <f t="shared" si="3"/>
        <v>0</v>
      </c>
      <c r="X16" s="7">
        <f t="shared" si="4"/>
        <v>60</v>
      </c>
      <c r="Y16" s="6">
        <v>1</v>
      </c>
      <c r="Z16" s="6">
        <v>1</v>
      </c>
      <c r="AA16" s="7">
        <f t="shared" si="5"/>
        <v>100</v>
      </c>
      <c r="AB16" s="6">
        <v>1</v>
      </c>
      <c r="AC16" s="6">
        <v>1</v>
      </c>
      <c r="AD16" s="7">
        <f t="shared" si="6"/>
        <v>100</v>
      </c>
      <c r="AE16" s="6">
        <v>1</v>
      </c>
      <c r="AF16" s="6">
        <v>1</v>
      </c>
      <c r="AG16" s="7">
        <f t="shared" si="7"/>
        <v>100</v>
      </c>
      <c r="AH16" s="6">
        <v>1</v>
      </c>
      <c r="AI16" s="6">
        <v>0.75</v>
      </c>
      <c r="AJ16" s="7">
        <f t="shared" si="8"/>
        <v>87.5</v>
      </c>
      <c r="AK16" s="6">
        <v>1</v>
      </c>
      <c r="AL16" s="6">
        <v>1</v>
      </c>
      <c r="AM16" s="7">
        <f t="shared" si="9"/>
        <v>100</v>
      </c>
      <c r="AN16" s="7">
        <f t="shared" si="10"/>
        <v>97.5</v>
      </c>
      <c r="AO16" s="6">
        <v>0.75</v>
      </c>
      <c r="AP16" s="6">
        <v>0.67</v>
      </c>
      <c r="AQ16" s="6">
        <v>1</v>
      </c>
      <c r="AR16" s="6">
        <v>1</v>
      </c>
      <c r="AS16" s="7">
        <f t="shared" si="11"/>
        <v>85.5</v>
      </c>
      <c r="AT16" s="6">
        <v>1</v>
      </c>
      <c r="AU16" s="6">
        <v>0.5</v>
      </c>
      <c r="AV16" s="6">
        <v>1</v>
      </c>
      <c r="AW16" s="6">
        <v>1</v>
      </c>
      <c r="AX16" s="7">
        <f t="shared" si="12"/>
        <v>87.5</v>
      </c>
      <c r="AY16" s="6">
        <v>0.72</v>
      </c>
      <c r="AZ16" s="6">
        <v>0.94</v>
      </c>
      <c r="BA16" s="7">
        <f t="shared" si="13"/>
        <v>83</v>
      </c>
      <c r="BB16" s="6">
        <v>1</v>
      </c>
      <c r="BC16" s="6">
        <v>0.8</v>
      </c>
      <c r="BD16" s="7">
        <f t="shared" si="14"/>
        <v>90</v>
      </c>
      <c r="BE16" s="7">
        <f t="shared" si="15"/>
        <v>86.500000000000014</v>
      </c>
      <c r="BF16" s="6">
        <v>0.55000000000000004</v>
      </c>
      <c r="BG16" s="6">
        <v>1</v>
      </c>
      <c r="BH16" s="6">
        <v>0.67</v>
      </c>
      <c r="BI16" s="6">
        <v>0.69</v>
      </c>
      <c r="BJ16" s="7">
        <f t="shared" si="16"/>
        <v>72.75</v>
      </c>
    </row>
    <row r="17" spans="1:62" x14ac:dyDescent="0.25">
      <c r="A17" s="4" t="s">
        <v>1038</v>
      </c>
      <c r="B17" s="4" t="s">
        <v>25</v>
      </c>
      <c r="C17" s="4" t="s">
        <v>26</v>
      </c>
      <c r="D17" s="4" t="s">
        <v>581</v>
      </c>
      <c r="E17" s="4" t="s">
        <v>543</v>
      </c>
      <c r="F17" s="4" t="s">
        <v>48</v>
      </c>
      <c r="G17" s="4" t="s">
        <v>223</v>
      </c>
      <c r="H17" s="4" t="s">
        <v>70</v>
      </c>
      <c r="I17" s="4" t="s">
        <v>32</v>
      </c>
      <c r="J17" s="4" t="s">
        <v>1013</v>
      </c>
      <c r="K17" s="5">
        <v>45180.336898148147</v>
      </c>
      <c r="L17" s="5">
        <v>45180.366666666669</v>
      </c>
      <c r="M17" s="4" t="s">
        <v>846</v>
      </c>
      <c r="N17" s="6">
        <v>23.32</v>
      </c>
      <c r="O17" s="7">
        <f t="shared" si="0"/>
        <v>75.225806451612911</v>
      </c>
      <c r="P17" s="6">
        <v>1</v>
      </c>
      <c r="Q17" s="6">
        <v>0.64</v>
      </c>
      <c r="R17" s="7">
        <f t="shared" si="1"/>
        <v>82</v>
      </c>
      <c r="S17" s="6">
        <v>0.5</v>
      </c>
      <c r="T17" s="6">
        <v>1</v>
      </c>
      <c r="U17" s="7">
        <f t="shared" si="2"/>
        <v>75</v>
      </c>
      <c r="V17" s="6">
        <v>1</v>
      </c>
      <c r="W17" s="7">
        <f t="shared" si="3"/>
        <v>100</v>
      </c>
      <c r="X17" s="7">
        <f t="shared" si="4"/>
        <v>82.800000000000011</v>
      </c>
      <c r="Y17" s="6">
        <v>0</v>
      </c>
      <c r="Z17" s="6">
        <v>1</v>
      </c>
      <c r="AA17" s="7">
        <f t="shared" si="5"/>
        <v>50</v>
      </c>
      <c r="AB17" s="6">
        <v>1</v>
      </c>
      <c r="AC17" s="6">
        <v>1</v>
      </c>
      <c r="AD17" s="7">
        <f t="shared" si="6"/>
        <v>100</v>
      </c>
      <c r="AE17" s="6">
        <v>1</v>
      </c>
      <c r="AF17" s="6">
        <v>1</v>
      </c>
      <c r="AG17" s="7">
        <f t="shared" si="7"/>
        <v>100</v>
      </c>
      <c r="AH17" s="6">
        <v>0.5</v>
      </c>
      <c r="AI17" s="6">
        <v>1</v>
      </c>
      <c r="AJ17" s="7">
        <f t="shared" si="8"/>
        <v>75</v>
      </c>
      <c r="AK17" s="6">
        <v>1</v>
      </c>
      <c r="AL17" s="6">
        <v>1</v>
      </c>
      <c r="AM17" s="7">
        <f t="shared" si="9"/>
        <v>100</v>
      </c>
      <c r="AN17" s="7">
        <f t="shared" si="10"/>
        <v>85</v>
      </c>
      <c r="AO17" s="6">
        <v>0.6</v>
      </c>
      <c r="AP17" s="6">
        <v>1</v>
      </c>
      <c r="AQ17" s="6">
        <v>1</v>
      </c>
      <c r="AR17" s="6">
        <v>0.25</v>
      </c>
      <c r="AS17" s="7">
        <f t="shared" si="11"/>
        <v>71.25</v>
      </c>
      <c r="AT17" s="6">
        <v>0.5</v>
      </c>
      <c r="AU17" s="6">
        <v>0.6</v>
      </c>
      <c r="AV17" s="6">
        <v>1</v>
      </c>
      <c r="AW17" s="6">
        <v>0.5</v>
      </c>
      <c r="AX17" s="7">
        <f t="shared" si="12"/>
        <v>65</v>
      </c>
      <c r="AY17" s="6">
        <v>0.5</v>
      </c>
      <c r="AZ17" s="6">
        <v>0.67</v>
      </c>
      <c r="BA17" s="7">
        <f t="shared" si="13"/>
        <v>58.5</v>
      </c>
      <c r="BB17" s="6">
        <v>0.6</v>
      </c>
      <c r="BC17" s="6">
        <v>0.67</v>
      </c>
      <c r="BD17" s="7">
        <f t="shared" si="14"/>
        <v>63.5</v>
      </c>
      <c r="BE17" s="7">
        <f t="shared" si="15"/>
        <v>65.75</v>
      </c>
      <c r="BF17" s="6">
        <v>0.5</v>
      </c>
      <c r="BG17" s="6">
        <v>0.64</v>
      </c>
      <c r="BH17" s="6">
        <v>0.67</v>
      </c>
      <c r="BI17" s="6">
        <v>1</v>
      </c>
      <c r="BJ17" s="7">
        <f t="shared" si="16"/>
        <v>70.25</v>
      </c>
    </row>
    <row r="18" spans="1:62" x14ac:dyDescent="0.25">
      <c r="A18" s="4" t="s">
        <v>1039</v>
      </c>
      <c r="B18" s="4" t="s">
        <v>25</v>
      </c>
      <c r="C18" s="4" t="s">
        <v>26</v>
      </c>
      <c r="D18" s="4" t="s">
        <v>671</v>
      </c>
      <c r="E18" s="4" t="s">
        <v>543</v>
      </c>
      <c r="F18" s="4" t="s">
        <v>58</v>
      </c>
      <c r="G18" s="4" t="s">
        <v>223</v>
      </c>
      <c r="H18" s="4" t="s">
        <v>223</v>
      </c>
      <c r="I18" s="4" t="s">
        <v>32</v>
      </c>
      <c r="J18" s="4" t="s">
        <v>1013</v>
      </c>
      <c r="K18" s="5">
        <v>45179.753923611112</v>
      </c>
      <c r="L18" s="5">
        <v>45179.779826388891</v>
      </c>
      <c r="M18" s="4" t="s">
        <v>221</v>
      </c>
      <c r="N18" s="6">
        <v>25.17</v>
      </c>
      <c r="O18" s="7">
        <f t="shared" si="0"/>
        <v>81.193548387096783</v>
      </c>
      <c r="P18" s="6">
        <v>1</v>
      </c>
      <c r="Q18" s="6">
        <v>1</v>
      </c>
      <c r="R18" s="7">
        <f t="shared" si="1"/>
        <v>100</v>
      </c>
      <c r="S18" s="6">
        <v>1</v>
      </c>
      <c r="T18" s="6">
        <v>0</v>
      </c>
      <c r="U18" s="7">
        <f t="shared" si="2"/>
        <v>50</v>
      </c>
      <c r="V18" s="6">
        <v>1</v>
      </c>
      <c r="W18" s="7">
        <f t="shared" si="3"/>
        <v>100</v>
      </c>
      <c r="X18" s="7">
        <f t="shared" si="4"/>
        <v>80</v>
      </c>
      <c r="Y18" s="6">
        <v>1</v>
      </c>
      <c r="Z18" s="6">
        <v>1</v>
      </c>
      <c r="AA18" s="7">
        <f t="shared" si="5"/>
        <v>100</v>
      </c>
      <c r="AB18" s="6">
        <v>0.75</v>
      </c>
      <c r="AC18" s="6">
        <v>1</v>
      </c>
      <c r="AD18" s="7">
        <f t="shared" si="6"/>
        <v>87.5</v>
      </c>
      <c r="AE18" s="6">
        <v>1</v>
      </c>
      <c r="AF18" s="6">
        <v>1</v>
      </c>
      <c r="AG18" s="7">
        <f t="shared" si="7"/>
        <v>100</v>
      </c>
      <c r="AH18" s="6">
        <v>1</v>
      </c>
      <c r="AI18" s="6">
        <v>0.5</v>
      </c>
      <c r="AJ18" s="7">
        <f t="shared" si="8"/>
        <v>75</v>
      </c>
      <c r="AK18" s="6">
        <v>1</v>
      </c>
      <c r="AL18" s="6">
        <v>0</v>
      </c>
      <c r="AM18" s="7">
        <f t="shared" si="9"/>
        <v>50</v>
      </c>
      <c r="AN18" s="7">
        <f t="shared" si="10"/>
        <v>82.5</v>
      </c>
      <c r="AO18" s="6">
        <v>1</v>
      </c>
      <c r="AP18" s="6">
        <v>0.75</v>
      </c>
      <c r="AQ18" s="6">
        <v>1</v>
      </c>
      <c r="AR18" s="6">
        <v>0.67</v>
      </c>
      <c r="AS18" s="7">
        <f t="shared" si="11"/>
        <v>85.5</v>
      </c>
      <c r="AT18" s="6">
        <v>1</v>
      </c>
      <c r="AU18" s="6">
        <v>0.5</v>
      </c>
      <c r="AV18" s="6">
        <v>1</v>
      </c>
      <c r="AW18" s="6">
        <v>1</v>
      </c>
      <c r="AX18" s="7">
        <f t="shared" si="12"/>
        <v>87.5</v>
      </c>
      <c r="AY18" s="6">
        <v>1</v>
      </c>
      <c r="AZ18" s="6">
        <v>0.72</v>
      </c>
      <c r="BA18" s="7">
        <f t="shared" si="13"/>
        <v>86</v>
      </c>
      <c r="BB18" s="6">
        <v>0.8</v>
      </c>
      <c r="BC18" s="6">
        <v>0.67</v>
      </c>
      <c r="BD18" s="7">
        <f t="shared" si="14"/>
        <v>73.500000000000014</v>
      </c>
      <c r="BE18" s="7">
        <f t="shared" si="15"/>
        <v>84.250000000000014</v>
      </c>
      <c r="BF18" s="6">
        <v>1</v>
      </c>
      <c r="BG18" s="6">
        <v>0.82</v>
      </c>
      <c r="BH18" s="6">
        <v>0.67</v>
      </c>
      <c r="BI18" s="6">
        <v>0.33</v>
      </c>
      <c r="BJ18" s="7">
        <f t="shared" si="16"/>
        <v>70.5</v>
      </c>
    </row>
    <row r="19" spans="1:62" x14ac:dyDescent="0.25">
      <c r="A19" s="4" t="s">
        <v>1040</v>
      </c>
      <c r="B19" s="4" t="s">
        <v>25</v>
      </c>
      <c r="C19" s="4" t="s">
        <v>26</v>
      </c>
      <c r="D19" s="4" t="s">
        <v>180</v>
      </c>
      <c r="E19" s="4" t="s">
        <v>543</v>
      </c>
      <c r="F19" s="4" t="s">
        <v>48</v>
      </c>
      <c r="G19" s="4" t="s">
        <v>854</v>
      </c>
      <c r="H19" s="4" t="s">
        <v>854</v>
      </c>
      <c r="I19" s="4" t="s">
        <v>32</v>
      </c>
      <c r="J19" s="4" t="s">
        <v>1013</v>
      </c>
      <c r="K19" s="5">
        <v>45184.525150462963</v>
      </c>
      <c r="L19" s="5">
        <v>45184.620706018519</v>
      </c>
      <c r="M19" s="4" t="s">
        <v>148</v>
      </c>
      <c r="N19" s="6">
        <v>24.94</v>
      </c>
      <c r="O19" s="7">
        <f t="shared" si="0"/>
        <v>80.451612903225808</v>
      </c>
      <c r="P19" s="6">
        <v>1</v>
      </c>
      <c r="Q19" s="6">
        <v>0.73</v>
      </c>
      <c r="R19" s="7">
        <f t="shared" si="1"/>
        <v>86.5</v>
      </c>
      <c r="S19" s="6">
        <v>0</v>
      </c>
      <c r="T19" s="6">
        <v>1</v>
      </c>
      <c r="U19" s="7">
        <f t="shared" si="2"/>
        <v>50</v>
      </c>
      <c r="V19" s="6">
        <v>0</v>
      </c>
      <c r="W19" s="7">
        <f t="shared" si="3"/>
        <v>0</v>
      </c>
      <c r="X19" s="7">
        <f t="shared" si="4"/>
        <v>54.6</v>
      </c>
      <c r="Y19" s="6">
        <v>1</v>
      </c>
      <c r="Z19" s="6">
        <v>1</v>
      </c>
      <c r="AA19" s="7">
        <f t="shared" si="5"/>
        <v>100</v>
      </c>
      <c r="AB19" s="6">
        <v>1</v>
      </c>
      <c r="AC19" s="6">
        <v>1</v>
      </c>
      <c r="AD19" s="7">
        <f t="shared" si="6"/>
        <v>100</v>
      </c>
      <c r="AE19" s="6">
        <v>0.75</v>
      </c>
      <c r="AF19" s="6">
        <v>1</v>
      </c>
      <c r="AG19" s="7">
        <f t="shared" si="7"/>
        <v>87.5</v>
      </c>
      <c r="AH19" s="6">
        <v>1</v>
      </c>
      <c r="AI19" s="6">
        <v>0.75</v>
      </c>
      <c r="AJ19" s="7">
        <f t="shared" si="8"/>
        <v>87.5</v>
      </c>
      <c r="AK19" s="6">
        <v>1</v>
      </c>
      <c r="AL19" s="6">
        <v>1</v>
      </c>
      <c r="AM19" s="7">
        <f t="shared" si="9"/>
        <v>100</v>
      </c>
      <c r="AN19" s="7">
        <f t="shared" si="10"/>
        <v>95</v>
      </c>
      <c r="AO19" s="6">
        <v>1</v>
      </c>
      <c r="AP19" s="6">
        <v>0.67</v>
      </c>
      <c r="AQ19" s="6">
        <v>1</v>
      </c>
      <c r="AR19" s="6">
        <v>0.75</v>
      </c>
      <c r="AS19" s="7">
        <f t="shared" si="11"/>
        <v>85.5</v>
      </c>
      <c r="AT19" s="6">
        <v>1</v>
      </c>
      <c r="AU19" s="6">
        <v>1</v>
      </c>
      <c r="AV19" s="6">
        <v>1</v>
      </c>
      <c r="AW19" s="6">
        <v>0.5</v>
      </c>
      <c r="AX19" s="7">
        <f t="shared" si="12"/>
        <v>87.5</v>
      </c>
      <c r="AY19" s="6">
        <v>0.94</v>
      </c>
      <c r="AZ19" s="6">
        <v>0.72</v>
      </c>
      <c r="BA19" s="7">
        <f t="shared" si="13"/>
        <v>83</v>
      </c>
      <c r="BB19" s="6">
        <v>0.8</v>
      </c>
      <c r="BC19" s="6">
        <v>0.67</v>
      </c>
      <c r="BD19" s="7">
        <f t="shared" si="14"/>
        <v>73.500000000000014</v>
      </c>
      <c r="BE19" s="7">
        <f t="shared" si="15"/>
        <v>83.75</v>
      </c>
      <c r="BF19" s="6">
        <v>0.67</v>
      </c>
      <c r="BG19" s="6">
        <v>0.86</v>
      </c>
      <c r="BH19" s="6">
        <v>0.5</v>
      </c>
      <c r="BI19" s="6">
        <v>0.64</v>
      </c>
      <c r="BJ19" s="7">
        <f t="shared" si="16"/>
        <v>66.750000000000014</v>
      </c>
    </row>
    <row r="20" spans="1:62" x14ac:dyDescent="0.25">
      <c r="A20" s="4" t="s">
        <v>1041</v>
      </c>
      <c r="B20" s="4" t="s">
        <v>25</v>
      </c>
      <c r="C20" s="4" t="s">
        <v>26</v>
      </c>
      <c r="D20" s="4" t="s">
        <v>27</v>
      </c>
      <c r="E20" s="4" t="s">
        <v>543</v>
      </c>
      <c r="F20" s="4" t="s">
        <v>48</v>
      </c>
      <c r="G20" s="4" t="s">
        <v>513</v>
      </c>
      <c r="H20" s="4" t="s">
        <v>513</v>
      </c>
      <c r="I20" s="4" t="s">
        <v>32</v>
      </c>
      <c r="J20" s="4" t="s">
        <v>1013</v>
      </c>
      <c r="K20" s="5">
        <v>45177.573900462965</v>
      </c>
      <c r="L20" s="5">
        <v>45177.586608796293</v>
      </c>
      <c r="M20" s="4" t="s">
        <v>1042</v>
      </c>
      <c r="N20" s="6">
        <v>27.67</v>
      </c>
      <c r="O20" s="7">
        <f t="shared" si="0"/>
        <v>89.258064516129039</v>
      </c>
      <c r="P20" s="6">
        <v>1</v>
      </c>
      <c r="Q20" s="6">
        <v>1</v>
      </c>
      <c r="R20" s="7">
        <f t="shared" si="1"/>
        <v>100</v>
      </c>
      <c r="S20" s="6">
        <v>0</v>
      </c>
      <c r="T20" s="6">
        <v>1</v>
      </c>
      <c r="U20" s="7">
        <f t="shared" si="2"/>
        <v>50</v>
      </c>
      <c r="V20" s="6">
        <v>1</v>
      </c>
      <c r="W20" s="7">
        <f t="shared" si="3"/>
        <v>100</v>
      </c>
      <c r="X20" s="7">
        <f t="shared" si="4"/>
        <v>80</v>
      </c>
      <c r="Y20" s="6">
        <v>1</v>
      </c>
      <c r="Z20" s="6">
        <v>1</v>
      </c>
      <c r="AA20" s="7">
        <f t="shared" si="5"/>
        <v>100</v>
      </c>
      <c r="AB20" s="6">
        <v>1</v>
      </c>
      <c r="AC20" s="6">
        <v>1</v>
      </c>
      <c r="AD20" s="7">
        <f t="shared" si="6"/>
        <v>100</v>
      </c>
      <c r="AE20" s="6">
        <v>1</v>
      </c>
      <c r="AF20" s="6">
        <v>1</v>
      </c>
      <c r="AG20" s="7">
        <f t="shared" si="7"/>
        <v>100</v>
      </c>
      <c r="AH20" s="6">
        <v>0.75</v>
      </c>
      <c r="AI20" s="6">
        <v>1</v>
      </c>
      <c r="AJ20" s="7">
        <f t="shared" si="8"/>
        <v>87.5</v>
      </c>
      <c r="AK20" s="6">
        <v>1</v>
      </c>
      <c r="AL20" s="6">
        <v>1</v>
      </c>
      <c r="AM20" s="7">
        <f t="shared" si="9"/>
        <v>100</v>
      </c>
      <c r="AN20" s="7">
        <f t="shared" si="10"/>
        <v>97.5</v>
      </c>
      <c r="AO20" s="6">
        <v>1</v>
      </c>
      <c r="AP20" s="6">
        <v>0.67</v>
      </c>
      <c r="AQ20" s="6">
        <v>1</v>
      </c>
      <c r="AR20" s="6">
        <v>0.75</v>
      </c>
      <c r="AS20" s="7">
        <f t="shared" si="11"/>
        <v>85.5</v>
      </c>
      <c r="AT20" s="6">
        <v>0.5</v>
      </c>
      <c r="AU20" s="6">
        <v>1</v>
      </c>
      <c r="AV20" s="6">
        <v>1</v>
      </c>
      <c r="AW20" s="6">
        <v>1</v>
      </c>
      <c r="AX20" s="7">
        <f t="shared" si="12"/>
        <v>87.5</v>
      </c>
      <c r="AY20" s="6">
        <v>0.72</v>
      </c>
      <c r="AZ20" s="6">
        <v>1</v>
      </c>
      <c r="BA20" s="7">
        <f t="shared" si="13"/>
        <v>86</v>
      </c>
      <c r="BB20" s="6">
        <v>0.8</v>
      </c>
      <c r="BC20" s="6">
        <v>1</v>
      </c>
      <c r="BD20" s="7">
        <f t="shared" si="14"/>
        <v>90</v>
      </c>
      <c r="BE20" s="7">
        <f t="shared" si="15"/>
        <v>87.000000000000014</v>
      </c>
      <c r="BF20" s="6">
        <v>1</v>
      </c>
      <c r="BG20" s="6">
        <v>1</v>
      </c>
      <c r="BH20" s="6">
        <v>0.75</v>
      </c>
      <c r="BI20" s="6">
        <v>0.73</v>
      </c>
      <c r="BJ20" s="7">
        <f t="shared" si="16"/>
        <v>87</v>
      </c>
    </row>
    <row r="21" spans="1:62" x14ac:dyDescent="0.25">
      <c r="A21" s="4" t="s">
        <v>1043</v>
      </c>
      <c r="B21" s="4" t="s">
        <v>25</v>
      </c>
      <c r="C21" s="4" t="s">
        <v>26</v>
      </c>
      <c r="D21" s="4" t="s">
        <v>27</v>
      </c>
      <c r="E21" s="4" t="s">
        <v>543</v>
      </c>
      <c r="F21" s="4" t="s">
        <v>48</v>
      </c>
      <c r="G21" s="4" t="s">
        <v>30</v>
      </c>
      <c r="H21" s="4" t="s">
        <v>30</v>
      </c>
      <c r="I21" s="4" t="s">
        <v>32</v>
      </c>
      <c r="J21" s="4" t="s">
        <v>1013</v>
      </c>
      <c r="K21" s="5">
        <v>45178.471678240741</v>
      </c>
      <c r="L21" s="5">
        <v>45178.484317129631</v>
      </c>
      <c r="M21" s="4" t="s">
        <v>1042</v>
      </c>
      <c r="N21" s="6">
        <v>25.86</v>
      </c>
      <c r="O21" s="7">
        <f t="shared" si="0"/>
        <v>83.41935483870968</v>
      </c>
      <c r="P21" s="6">
        <v>1</v>
      </c>
      <c r="Q21" s="6">
        <v>1</v>
      </c>
      <c r="R21" s="7">
        <f t="shared" si="1"/>
        <v>100</v>
      </c>
      <c r="S21" s="6">
        <v>1</v>
      </c>
      <c r="T21" s="6">
        <v>0</v>
      </c>
      <c r="U21" s="7">
        <f t="shared" si="2"/>
        <v>50</v>
      </c>
      <c r="V21" s="6">
        <v>1</v>
      </c>
      <c r="W21" s="7">
        <f t="shared" si="3"/>
        <v>100</v>
      </c>
      <c r="X21" s="7">
        <f t="shared" si="4"/>
        <v>80</v>
      </c>
      <c r="Y21" s="6">
        <v>1</v>
      </c>
      <c r="Z21" s="6">
        <v>1</v>
      </c>
      <c r="AA21" s="7">
        <f t="shared" si="5"/>
        <v>100</v>
      </c>
      <c r="AB21" s="6">
        <v>1</v>
      </c>
      <c r="AC21" s="6">
        <v>1</v>
      </c>
      <c r="AD21" s="7">
        <f t="shared" si="6"/>
        <v>100</v>
      </c>
      <c r="AE21" s="6">
        <v>1</v>
      </c>
      <c r="AF21" s="6">
        <v>1</v>
      </c>
      <c r="AG21" s="7">
        <f t="shared" si="7"/>
        <v>100</v>
      </c>
      <c r="AH21" s="6">
        <v>0.75</v>
      </c>
      <c r="AI21" s="6">
        <v>1</v>
      </c>
      <c r="AJ21" s="7">
        <f t="shared" si="8"/>
        <v>87.5</v>
      </c>
      <c r="AK21" s="6">
        <v>1</v>
      </c>
      <c r="AL21" s="6">
        <v>1</v>
      </c>
      <c r="AM21" s="7">
        <f t="shared" si="9"/>
        <v>100</v>
      </c>
      <c r="AN21" s="7">
        <f t="shared" si="10"/>
        <v>97.5</v>
      </c>
      <c r="AO21" s="6">
        <v>0.75</v>
      </c>
      <c r="AP21" s="6">
        <v>1</v>
      </c>
      <c r="AQ21" s="6">
        <v>1</v>
      </c>
      <c r="AR21" s="6">
        <v>0.67</v>
      </c>
      <c r="AS21" s="7">
        <f t="shared" si="11"/>
        <v>85.5</v>
      </c>
      <c r="AT21" s="6">
        <v>1</v>
      </c>
      <c r="AU21" s="6">
        <v>1</v>
      </c>
      <c r="AV21" s="6">
        <v>1</v>
      </c>
      <c r="AW21" s="6">
        <v>0.5</v>
      </c>
      <c r="AX21" s="7">
        <f t="shared" si="12"/>
        <v>87.5</v>
      </c>
      <c r="AY21" s="6">
        <v>1</v>
      </c>
      <c r="AZ21" s="6">
        <v>0.72</v>
      </c>
      <c r="BA21" s="7">
        <f t="shared" si="13"/>
        <v>86</v>
      </c>
      <c r="BB21" s="6">
        <v>0.8</v>
      </c>
      <c r="BC21" s="6">
        <v>1</v>
      </c>
      <c r="BD21" s="7">
        <f t="shared" si="14"/>
        <v>90</v>
      </c>
      <c r="BE21" s="7">
        <f t="shared" si="15"/>
        <v>87.000000000000014</v>
      </c>
      <c r="BF21" s="6">
        <v>0.33</v>
      </c>
      <c r="BG21" s="6">
        <v>0.83</v>
      </c>
      <c r="BH21" s="6">
        <v>0</v>
      </c>
      <c r="BI21" s="6">
        <v>0.5</v>
      </c>
      <c r="BJ21" s="7">
        <f t="shared" si="16"/>
        <v>41.5</v>
      </c>
    </row>
    <row r="22" spans="1:62" x14ac:dyDescent="0.25">
      <c r="A22" s="4" t="s">
        <v>1044</v>
      </c>
      <c r="B22" s="4" t="s">
        <v>25</v>
      </c>
      <c r="C22" s="4" t="s">
        <v>26</v>
      </c>
      <c r="D22" s="4" t="s">
        <v>135</v>
      </c>
      <c r="E22" s="4" t="s">
        <v>543</v>
      </c>
      <c r="F22" s="4" t="s">
        <v>48</v>
      </c>
      <c r="G22" s="4" t="s">
        <v>213</v>
      </c>
      <c r="H22" s="4" t="s">
        <v>213</v>
      </c>
      <c r="I22" s="4" t="s">
        <v>32</v>
      </c>
      <c r="J22" s="4" t="s">
        <v>1013</v>
      </c>
      <c r="K22" s="5">
        <v>45180.421469907407</v>
      </c>
      <c r="L22" s="5">
        <v>45180.552997685183</v>
      </c>
      <c r="M22" s="4" t="s">
        <v>1045</v>
      </c>
      <c r="N22" s="6">
        <v>26.63</v>
      </c>
      <c r="O22" s="7">
        <f t="shared" si="0"/>
        <v>85.903225806451616</v>
      </c>
      <c r="P22" s="6">
        <v>0.5</v>
      </c>
      <c r="Q22" s="6">
        <v>1</v>
      </c>
      <c r="R22" s="7">
        <f t="shared" si="1"/>
        <v>75</v>
      </c>
      <c r="S22" s="6">
        <v>0.5</v>
      </c>
      <c r="T22" s="6">
        <v>1</v>
      </c>
      <c r="U22" s="7">
        <f t="shared" si="2"/>
        <v>75</v>
      </c>
      <c r="V22" s="6">
        <v>1</v>
      </c>
      <c r="W22" s="7">
        <f t="shared" si="3"/>
        <v>100</v>
      </c>
      <c r="X22" s="7">
        <f t="shared" si="4"/>
        <v>80</v>
      </c>
      <c r="Y22" s="6">
        <v>1</v>
      </c>
      <c r="Z22" s="6">
        <v>1</v>
      </c>
      <c r="AA22" s="7">
        <f t="shared" si="5"/>
        <v>100</v>
      </c>
      <c r="AB22" s="6">
        <v>1</v>
      </c>
      <c r="AC22" s="6">
        <v>1</v>
      </c>
      <c r="AD22" s="7">
        <f t="shared" si="6"/>
        <v>100</v>
      </c>
      <c r="AE22" s="6">
        <v>1</v>
      </c>
      <c r="AF22" s="6">
        <v>1</v>
      </c>
      <c r="AG22" s="7">
        <f t="shared" si="7"/>
        <v>100</v>
      </c>
      <c r="AH22" s="6">
        <v>0.83</v>
      </c>
      <c r="AI22" s="6">
        <v>1</v>
      </c>
      <c r="AJ22" s="7">
        <f t="shared" si="8"/>
        <v>91.5</v>
      </c>
      <c r="AK22" s="6">
        <v>1</v>
      </c>
      <c r="AL22" s="6">
        <v>1</v>
      </c>
      <c r="AM22" s="7">
        <f t="shared" si="9"/>
        <v>100</v>
      </c>
      <c r="AN22" s="7">
        <f t="shared" si="10"/>
        <v>98.3</v>
      </c>
      <c r="AO22" s="6">
        <v>1</v>
      </c>
      <c r="AP22" s="6">
        <v>1</v>
      </c>
      <c r="AQ22" s="6">
        <v>0.67</v>
      </c>
      <c r="AR22" s="6">
        <v>0.5</v>
      </c>
      <c r="AS22" s="7">
        <f t="shared" si="11"/>
        <v>79.25</v>
      </c>
      <c r="AT22" s="6">
        <v>1</v>
      </c>
      <c r="AU22" s="6">
        <v>0.5</v>
      </c>
      <c r="AV22" s="6">
        <v>1</v>
      </c>
      <c r="AW22" s="6">
        <v>1</v>
      </c>
      <c r="AX22" s="7">
        <f t="shared" si="12"/>
        <v>87.5</v>
      </c>
      <c r="AY22" s="6">
        <v>0.72</v>
      </c>
      <c r="AZ22" s="6">
        <v>1</v>
      </c>
      <c r="BA22" s="7">
        <f t="shared" si="13"/>
        <v>86</v>
      </c>
      <c r="BB22" s="6">
        <v>0.8</v>
      </c>
      <c r="BC22" s="6">
        <v>1</v>
      </c>
      <c r="BD22" s="7">
        <f t="shared" si="14"/>
        <v>90</v>
      </c>
      <c r="BE22" s="7">
        <f t="shared" si="15"/>
        <v>84.916666666666671</v>
      </c>
      <c r="BF22" s="6">
        <v>0.82</v>
      </c>
      <c r="BG22" s="6">
        <v>0.18</v>
      </c>
      <c r="BH22" s="6">
        <v>0.75</v>
      </c>
      <c r="BI22" s="6">
        <v>0.86</v>
      </c>
      <c r="BJ22" s="7">
        <f t="shared" si="16"/>
        <v>65.25</v>
      </c>
    </row>
    <row r="23" spans="1:62" x14ac:dyDescent="0.25">
      <c r="A23" s="4" t="s">
        <v>1046</v>
      </c>
      <c r="B23" s="4" t="s">
        <v>25</v>
      </c>
      <c r="C23" s="4" t="s">
        <v>26</v>
      </c>
      <c r="D23" s="4" t="s">
        <v>65</v>
      </c>
      <c r="E23" s="4" t="s">
        <v>543</v>
      </c>
      <c r="F23" s="4" t="s">
        <v>58</v>
      </c>
      <c r="G23" s="4" t="s">
        <v>170</v>
      </c>
      <c r="H23" s="4" t="s">
        <v>170</v>
      </c>
      <c r="I23" s="4" t="s">
        <v>32</v>
      </c>
      <c r="J23" s="4" t="s">
        <v>1013</v>
      </c>
      <c r="K23" s="5">
        <v>45183.51121527778</v>
      </c>
      <c r="L23" s="5">
        <v>45183.558333333334</v>
      </c>
      <c r="M23" s="4" t="s">
        <v>383</v>
      </c>
      <c r="N23" s="6">
        <v>24.32</v>
      </c>
      <c r="O23" s="7">
        <f t="shared" si="0"/>
        <v>78.451612903225808</v>
      </c>
      <c r="P23" s="6">
        <v>0.73</v>
      </c>
      <c r="Q23" s="6">
        <v>0.83</v>
      </c>
      <c r="R23" s="7">
        <f t="shared" si="1"/>
        <v>78</v>
      </c>
      <c r="S23" s="6">
        <v>0</v>
      </c>
      <c r="T23" s="6">
        <v>1</v>
      </c>
      <c r="U23" s="7">
        <f t="shared" si="2"/>
        <v>50</v>
      </c>
      <c r="V23" s="6">
        <v>1</v>
      </c>
      <c r="W23" s="7">
        <f t="shared" si="3"/>
        <v>100</v>
      </c>
      <c r="X23" s="7">
        <f t="shared" si="4"/>
        <v>71.2</v>
      </c>
      <c r="Y23" s="6">
        <v>1</v>
      </c>
      <c r="Z23" s="6">
        <v>1</v>
      </c>
      <c r="AA23" s="7">
        <f t="shared" si="5"/>
        <v>100</v>
      </c>
      <c r="AB23" s="6">
        <v>1</v>
      </c>
      <c r="AC23" s="6">
        <v>1</v>
      </c>
      <c r="AD23" s="7">
        <f t="shared" si="6"/>
        <v>100</v>
      </c>
      <c r="AE23" s="6">
        <v>1</v>
      </c>
      <c r="AF23" s="6">
        <v>1</v>
      </c>
      <c r="AG23" s="7">
        <f t="shared" si="7"/>
        <v>100</v>
      </c>
      <c r="AH23" s="6">
        <v>1</v>
      </c>
      <c r="AI23" s="6">
        <v>0.25</v>
      </c>
      <c r="AJ23" s="7">
        <f t="shared" si="8"/>
        <v>62.5</v>
      </c>
      <c r="AK23" s="6">
        <v>1</v>
      </c>
      <c r="AL23" s="6">
        <v>1</v>
      </c>
      <c r="AM23" s="7">
        <f t="shared" si="9"/>
        <v>100</v>
      </c>
      <c r="AN23" s="7">
        <f t="shared" si="10"/>
        <v>92.5</v>
      </c>
      <c r="AO23" s="6">
        <v>1</v>
      </c>
      <c r="AP23" s="6">
        <v>0.67</v>
      </c>
      <c r="AQ23" s="6">
        <v>0.75</v>
      </c>
      <c r="AR23" s="6">
        <v>1</v>
      </c>
      <c r="AS23" s="7">
        <f t="shared" si="11"/>
        <v>85.5</v>
      </c>
      <c r="AT23" s="6">
        <v>1</v>
      </c>
      <c r="AU23" s="6">
        <v>0.8</v>
      </c>
      <c r="AV23" s="6">
        <v>0.25</v>
      </c>
      <c r="AW23" s="6">
        <v>0.25</v>
      </c>
      <c r="AX23" s="7">
        <f t="shared" si="12"/>
        <v>57.499999999999993</v>
      </c>
      <c r="AY23" s="6">
        <v>0.56000000000000005</v>
      </c>
      <c r="AZ23" s="6">
        <v>0.83</v>
      </c>
      <c r="BA23" s="7">
        <f t="shared" si="13"/>
        <v>69.5</v>
      </c>
      <c r="BB23" s="6">
        <v>0.6</v>
      </c>
      <c r="BC23" s="6">
        <v>0.67</v>
      </c>
      <c r="BD23" s="7">
        <f t="shared" si="14"/>
        <v>63.5</v>
      </c>
      <c r="BE23" s="7">
        <f t="shared" si="15"/>
        <v>69.833333333333329</v>
      </c>
      <c r="BF23" s="6">
        <v>1</v>
      </c>
      <c r="BG23" s="6">
        <v>0.83</v>
      </c>
      <c r="BH23" s="6">
        <v>0.64</v>
      </c>
      <c r="BI23" s="6">
        <v>0.67</v>
      </c>
      <c r="BJ23" s="7">
        <f t="shared" si="16"/>
        <v>78.5</v>
      </c>
    </row>
    <row r="24" spans="1:62" x14ac:dyDescent="0.25">
      <c r="A24" s="4" t="s">
        <v>1047</v>
      </c>
      <c r="B24" s="4" t="s">
        <v>25</v>
      </c>
      <c r="C24" s="4" t="s">
        <v>26</v>
      </c>
      <c r="D24" s="4" t="s">
        <v>27</v>
      </c>
      <c r="E24" s="4" t="s">
        <v>543</v>
      </c>
      <c r="F24" s="4" t="s">
        <v>48</v>
      </c>
      <c r="G24" s="4" t="s">
        <v>170</v>
      </c>
      <c r="H24" s="4" t="s">
        <v>170</v>
      </c>
      <c r="I24" s="4" t="s">
        <v>32</v>
      </c>
      <c r="J24" s="4" t="s">
        <v>1013</v>
      </c>
      <c r="K24" s="5">
        <v>45177.538368055553</v>
      </c>
      <c r="L24" s="5">
        <v>45177.555289351854</v>
      </c>
      <c r="M24" s="4" t="s">
        <v>1048</v>
      </c>
      <c r="N24" s="6">
        <v>27.33</v>
      </c>
      <c r="O24" s="7">
        <f t="shared" si="0"/>
        <v>88.161290322580641</v>
      </c>
      <c r="P24" s="6">
        <v>1</v>
      </c>
      <c r="Q24" s="6">
        <v>1</v>
      </c>
      <c r="R24" s="7">
        <f t="shared" si="1"/>
        <v>100</v>
      </c>
      <c r="S24" s="6">
        <v>1</v>
      </c>
      <c r="T24" s="6">
        <v>0</v>
      </c>
      <c r="U24" s="7">
        <f t="shared" si="2"/>
        <v>50</v>
      </c>
      <c r="V24" s="6">
        <v>1</v>
      </c>
      <c r="W24" s="7">
        <f t="shared" si="3"/>
        <v>100</v>
      </c>
      <c r="X24" s="7">
        <f t="shared" si="4"/>
        <v>80</v>
      </c>
      <c r="Y24" s="6">
        <v>1</v>
      </c>
      <c r="Z24" s="6">
        <v>1</v>
      </c>
      <c r="AA24" s="7">
        <f t="shared" si="5"/>
        <v>100</v>
      </c>
      <c r="AB24" s="6">
        <v>1</v>
      </c>
      <c r="AC24" s="6">
        <v>1</v>
      </c>
      <c r="AD24" s="7">
        <f t="shared" si="6"/>
        <v>100</v>
      </c>
      <c r="AE24" s="6">
        <v>1</v>
      </c>
      <c r="AF24" s="6">
        <v>1</v>
      </c>
      <c r="AG24" s="7">
        <f t="shared" si="7"/>
        <v>100</v>
      </c>
      <c r="AH24" s="6">
        <v>1</v>
      </c>
      <c r="AI24" s="6">
        <v>0.75</v>
      </c>
      <c r="AJ24" s="7">
        <f t="shared" si="8"/>
        <v>87.5</v>
      </c>
      <c r="AK24" s="6">
        <v>1</v>
      </c>
      <c r="AL24" s="6">
        <v>1</v>
      </c>
      <c r="AM24" s="7">
        <f t="shared" si="9"/>
        <v>100</v>
      </c>
      <c r="AN24" s="7">
        <f t="shared" si="10"/>
        <v>97.5</v>
      </c>
      <c r="AO24" s="6">
        <v>0.67</v>
      </c>
      <c r="AP24" s="6">
        <v>1</v>
      </c>
      <c r="AQ24" s="6">
        <v>0.75</v>
      </c>
      <c r="AR24" s="6">
        <v>1</v>
      </c>
      <c r="AS24" s="7">
        <f t="shared" si="11"/>
        <v>85.5</v>
      </c>
      <c r="AT24" s="6">
        <v>0.5</v>
      </c>
      <c r="AU24" s="6">
        <v>1</v>
      </c>
      <c r="AV24" s="6">
        <v>1</v>
      </c>
      <c r="AW24" s="6">
        <v>1</v>
      </c>
      <c r="AX24" s="7">
        <f t="shared" si="12"/>
        <v>87.5</v>
      </c>
      <c r="AY24" s="6">
        <v>1</v>
      </c>
      <c r="AZ24" s="6">
        <v>0.78</v>
      </c>
      <c r="BA24" s="7">
        <f t="shared" si="13"/>
        <v>89</v>
      </c>
      <c r="BB24" s="6">
        <v>0.8</v>
      </c>
      <c r="BC24" s="6">
        <v>1</v>
      </c>
      <c r="BD24" s="7">
        <f t="shared" si="14"/>
        <v>90</v>
      </c>
      <c r="BE24" s="7">
        <f t="shared" si="15"/>
        <v>87.5</v>
      </c>
      <c r="BF24" s="6">
        <v>0.75</v>
      </c>
      <c r="BG24" s="6">
        <v>1</v>
      </c>
      <c r="BH24" s="6">
        <v>0.33</v>
      </c>
      <c r="BI24" s="6">
        <v>1</v>
      </c>
      <c r="BJ24" s="7">
        <f t="shared" si="16"/>
        <v>77</v>
      </c>
    </row>
    <row r="25" spans="1:62" x14ac:dyDescent="0.25">
      <c r="A25" s="4" t="s">
        <v>1049</v>
      </c>
      <c r="B25" s="4" t="s">
        <v>25</v>
      </c>
      <c r="C25" s="4" t="s">
        <v>26</v>
      </c>
      <c r="D25" s="4" t="s">
        <v>671</v>
      </c>
      <c r="E25" s="4" t="s">
        <v>543</v>
      </c>
      <c r="F25" s="4" t="s">
        <v>48</v>
      </c>
      <c r="G25" s="4" t="s">
        <v>337</v>
      </c>
      <c r="H25" s="4" t="s">
        <v>170</v>
      </c>
      <c r="I25" s="4" t="s">
        <v>32</v>
      </c>
      <c r="J25" s="4" t="s">
        <v>1013</v>
      </c>
      <c r="K25" s="5">
        <v>45185.470532407409</v>
      </c>
      <c r="L25" s="5">
        <v>45185.546180555553</v>
      </c>
      <c r="M25" s="4" t="s">
        <v>955</v>
      </c>
      <c r="N25" s="6">
        <v>24.08</v>
      </c>
      <c r="O25" s="7">
        <f t="shared" si="0"/>
        <v>77.677419354838705</v>
      </c>
      <c r="P25" s="6">
        <v>1</v>
      </c>
      <c r="Q25" s="6">
        <v>0.33</v>
      </c>
      <c r="R25" s="7">
        <f t="shared" si="1"/>
        <v>66.5</v>
      </c>
      <c r="S25" s="6">
        <v>0</v>
      </c>
      <c r="T25" s="6">
        <v>1</v>
      </c>
      <c r="U25" s="7">
        <f t="shared" si="2"/>
        <v>50</v>
      </c>
      <c r="V25" s="6">
        <v>0</v>
      </c>
      <c r="W25" s="7">
        <f t="shared" si="3"/>
        <v>0</v>
      </c>
      <c r="X25" s="7">
        <f t="shared" si="4"/>
        <v>46.6</v>
      </c>
      <c r="Y25" s="6">
        <v>1</v>
      </c>
      <c r="Z25" s="6">
        <v>1</v>
      </c>
      <c r="AA25" s="7">
        <f t="shared" si="5"/>
        <v>100</v>
      </c>
      <c r="AB25" s="6">
        <v>1</v>
      </c>
      <c r="AC25" s="6">
        <v>1</v>
      </c>
      <c r="AD25" s="7">
        <f t="shared" si="6"/>
        <v>100</v>
      </c>
      <c r="AE25" s="6">
        <v>1</v>
      </c>
      <c r="AF25" s="6">
        <v>1</v>
      </c>
      <c r="AG25" s="7">
        <f t="shared" si="7"/>
        <v>100</v>
      </c>
      <c r="AH25" s="6">
        <v>1</v>
      </c>
      <c r="AI25" s="6">
        <v>0.5</v>
      </c>
      <c r="AJ25" s="7">
        <f t="shared" si="8"/>
        <v>75</v>
      </c>
      <c r="AK25" s="6">
        <v>1</v>
      </c>
      <c r="AL25" s="6">
        <v>1</v>
      </c>
      <c r="AM25" s="7">
        <f t="shared" si="9"/>
        <v>100</v>
      </c>
      <c r="AN25" s="7">
        <f t="shared" si="10"/>
        <v>95</v>
      </c>
      <c r="AO25" s="6">
        <v>0.75</v>
      </c>
      <c r="AP25" s="6">
        <v>1</v>
      </c>
      <c r="AQ25" s="6">
        <v>0.67</v>
      </c>
      <c r="AR25" s="6">
        <v>1</v>
      </c>
      <c r="AS25" s="7">
        <f t="shared" si="11"/>
        <v>85.5</v>
      </c>
      <c r="AT25" s="6">
        <v>1</v>
      </c>
      <c r="AU25" s="6">
        <v>0.5</v>
      </c>
      <c r="AV25" s="6">
        <v>1</v>
      </c>
      <c r="AW25" s="6">
        <v>1</v>
      </c>
      <c r="AX25" s="7">
        <f t="shared" si="12"/>
        <v>87.5</v>
      </c>
      <c r="AY25" s="6">
        <v>0.94</v>
      </c>
      <c r="AZ25" s="6">
        <v>0.72</v>
      </c>
      <c r="BA25" s="7">
        <f t="shared" si="13"/>
        <v>83</v>
      </c>
      <c r="BB25" s="6">
        <v>1</v>
      </c>
      <c r="BC25" s="6">
        <v>0.8</v>
      </c>
      <c r="BD25" s="7">
        <f t="shared" si="14"/>
        <v>90</v>
      </c>
      <c r="BE25" s="7">
        <f t="shared" si="15"/>
        <v>86.500000000000014</v>
      </c>
      <c r="BF25" s="6">
        <v>0.64</v>
      </c>
      <c r="BG25" s="6">
        <v>0</v>
      </c>
      <c r="BH25" s="6">
        <v>0.5</v>
      </c>
      <c r="BI25" s="6">
        <v>0.73</v>
      </c>
      <c r="BJ25" s="7">
        <f t="shared" si="16"/>
        <v>46.75</v>
      </c>
    </row>
    <row r="26" spans="1:62" x14ac:dyDescent="0.25">
      <c r="A26" s="79" t="s">
        <v>1050</v>
      </c>
      <c r="B26" s="79" t="s">
        <v>25</v>
      </c>
      <c r="C26" s="4" t="s">
        <v>26</v>
      </c>
      <c r="D26" s="79" t="s">
        <v>1051</v>
      </c>
      <c r="E26" s="4" t="s">
        <v>543</v>
      </c>
      <c r="F26" s="79" t="s">
        <v>58</v>
      </c>
      <c r="G26" s="79" t="s">
        <v>205</v>
      </c>
      <c r="H26" s="79" t="s">
        <v>205</v>
      </c>
      <c r="I26" s="4"/>
      <c r="J26" s="4" t="s">
        <v>1013</v>
      </c>
      <c r="K26" s="4" t="s">
        <v>1052</v>
      </c>
      <c r="L26" s="4" t="s">
        <v>54</v>
      </c>
      <c r="M26" s="4" t="s">
        <v>1053</v>
      </c>
      <c r="N26" s="6">
        <v>26.09</v>
      </c>
      <c r="O26" s="7">
        <f t="shared" si="0"/>
        <v>84.161290322580641</v>
      </c>
      <c r="P26" s="6">
        <v>1</v>
      </c>
      <c r="Q26" s="6">
        <v>0.83</v>
      </c>
      <c r="R26" s="7">
        <f t="shared" si="1"/>
        <v>91.5</v>
      </c>
      <c r="S26" s="6">
        <v>1</v>
      </c>
      <c r="T26" s="6">
        <v>0.5</v>
      </c>
      <c r="U26" s="7">
        <f t="shared" si="2"/>
        <v>75</v>
      </c>
      <c r="V26" s="6">
        <v>1</v>
      </c>
      <c r="W26" s="7">
        <f t="shared" si="3"/>
        <v>100</v>
      </c>
      <c r="X26" s="7">
        <f t="shared" si="4"/>
        <v>86.6</v>
      </c>
      <c r="Y26" s="6">
        <v>1</v>
      </c>
      <c r="Z26" s="6">
        <v>1</v>
      </c>
      <c r="AA26" s="7">
        <f t="shared" si="5"/>
        <v>100</v>
      </c>
      <c r="AB26" s="6">
        <v>1</v>
      </c>
      <c r="AC26" s="6">
        <v>1</v>
      </c>
      <c r="AD26" s="7">
        <f t="shared" si="6"/>
        <v>100</v>
      </c>
      <c r="AE26" s="6">
        <v>1</v>
      </c>
      <c r="AF26" s="6">
        <v>1</v>
      </c>
      <c r="AG26" s="7">
        <f t="shared" si="7"/>
        <v>100</v>
      </c>
      <c r="AH26" s="6">
        <v>0.75</v>
      </c>
      <c r="AI26" s="6">
        <v>1</v>
      </c>
      <c r="AJ26" s="7">
        <f t="shared" si="8"/>
        <v>87.5</v>
      </c>
      <c r="AK26" s="6">
        <v>1</v>
      </c>
      <c r="AL26" s="6">
        <v>1</v>
      </c>
      <c r="AM26" s="7">
        <f t="shared" si="9"/>
        <v>100</v>
      </c>
      <c r="AN26" s="7">
        <f t="shared" si="10"/>
        <v>97.5</v>
      </c>
      <c r="AO26" s="6">
        <v>0.5</v>
      </c>
      <c r="AP26" s="6">
        <v>1</v>
      </c>
      <c r="AQ26" s="6">
        <v>0.67</v>
      </c>
      <c r="AR26" s="6">
        <v>1</v>
      </c>
      <c r="AS26" s="7">
        <f t="shared" si="11"/>
        <v>79.25</v>
      </c>
      <c r="AT26" s="6">
        <v>0.5</v>
      </c>
      <c r="AU26" s="6">
        <v>1</v>
      </c>
      <c r="AV26" s="6">
        <v>1</v>
      </c>
      <c r="AW26" s="6">
        <v>0.4</v>
      </c>
      <c r="AX26" s="7">
        <f t="shared" si="12"/>
        <v>72.5</v>
      </c>
      <c r="AY26" s="6">
        <v>0.78</v>
      </c>
      <c r="AZ26" s="6">
        <v>0.78</v>
      </c>
      <c r="BA26" s="7">
        <f t="shared" si="13"/>
        <v>78</v>
      </c>
      <c r="BB26" s="6">
        <v>0.8</v>
      </c>
      <c r="BC26" s="6">
        <v>1</v>
      </c>
      <c r="BD26" s="7">
        <f t="shared" si="14"/>
        <v>90</v>
      </c>
      <c r="BE26" s="7">
        <f t="shared" si="15"/>
        <v>78.583333333333343</v>
      </c>
      <c r="BF26" s="6">
        <v>0.75</v>
      </c>
      <c r="BG26" s="6">
        <v>1</v>
      </c>
      <c r="BH26" s="6">
        <v>0.5</v>
      </c>
      <c r="BI26" s="6">
        <v>0.33</v>
      </c>
      <c r="BJ26" s="7">
        <f t="shared" si="16"/>
        <v>64.5</v>
      </c>
    </row>
    <row r="27" spans="1:62" x14ac:dyDescent="0.25">
      <c r="A27" s="4" t="s">
        <v>1054</v>
      </c>
      <c r="B27" s="4" t="s">
        <v>25</v>
      </c>
      <c r="C27" s="4" t="s">
        <v>26</v>
      </c>
      <c r="D27" s="4" t="s">
        <v>180</v>
      </c>
      <c r="E27" s="4" t="s">
        <v>543</v>
      </c>
      <c r="F27" s="4" t="s">
        <v>58</v>
      </c>
      <c r="G27" s="4" t="s">
        <v>213</v>
      </c>
      <c r="H27" s="4" t="s">
        <v>213</v>
      </c>
      <c r="I27" s="4" t="s">
        <v>32</v>
      </c>
      <c r="J27" s="4" t="s">
        <v>1013</v>
      </c>
      <c r="K27" s="5">
        <v>45184.90357638889</v>
      </c>
      <c r="L27" s="5">
        <v>45184.91265046296</v>
      </c>
      <c r="M27" s="4" t="s">
        <v>1055</v>
      </c>
      <c r="N27" s="6">
        <v>26.62</v>
      </c>
      <c r="O27" s="7">
        <f t="shared" si="0"/>
        <v>85.870967741935488</v>
      </c>
      <c r="P27" s="6">
        <v>1</v>
      </c>
      <c r="Q27" s="6">
        <v>0.67</v>
      </c>
      <c r="R27" s="7">
        <f t="shared" si="1"/>
        <v>83.5</v>
      </c>
      <c r="S27" s="6">
        <v>1</v>
      </c>
      <c r="T27" s="6">
        <v>0</v>
      </c>
      <c r="U27" s="7">
        <f t="shared" si="2"/>
        <v>50</v>
      </c>
      <c r="V27" s="6">
        <v>1</v>
      </c>
      <c r="W27" s="7">
        <f t="shared" si="3"/>
        <v>100</v>
      </c>
      <c r="X27" s="7">
        <f t="shared" si="4"/>
        <v>73.400000000000006</v>
      </c>
      <c r="Y27" s="6">
        <v>1</v>
      </c>
      <c r="Z27" s="6">
        <v>1</v>
      </c>
      <c r="AA27" s="7">
        <f t="shared" si="5"/>
        <v>100</v>
      </c>
      <c r="AB27" s="6">
        <v>1</v>
      </c>
      <c r="AC27" s="6">
        <v>1</v>
      </c>
      <c r="AD27" s="7">
        <f t="shared" si="6"/>
        <v>100</v>
      </c>
      <c r="AE27" s="6">
        <v>1</v>
      </c>
      <c r="AF27" s="6">
        <v>1</v>
      </c>
      <c r="AG27" s="7">
        <f t="shared" si="7"/>
        <v>100</v>
      </c>
      <c r="AH27" s="6">
        <v>0.92</v>
      </c>
      <c r="AI27" s="6">
        <v>1</v>
      </c>
      <c r="AJ27" s="7">
        <f t="shared" si="8"/>
        <v>96</v>
      </c>
      <c r="AK27" s="6">
        <v>1</v>
      </c>
      <c r="AL27" s="6">
        <v>1</v>
      </c>
      <c r="AM27" s="7">
        <f t="shared" si="9"/>
        <v>100</v>
      </c>
      <c r="AN27" s="7">
        <f t="shared" si="10"/>
        <v>99.2</v>
      </c>
      <c r="AO27" s="6">
        <v>0.67</v>
      </c>
      <c r="AP27" s="6">
        <v>0.75</v>
      </c>
      <c r="AQ27" s="6">
        <v>1</v>
      </c>
      <c r="AR27" s="6">
        <v>1</v>
      </c>
      <c r="AS27" s="7">
        <f t="shared" si="11"/>
        <v>85.5</v>
      </c>
      <c r="AT27" s="6">
        <v>1</v>
      </c>
      <c r="AU27" s="6">
        <v>1</v>
      </c>
      <c r="AV27" s="6">
        <v>1</v>
      </c>
      <c r="AW27" s="6">
        <v>0.5</v>
      </c>
      <c r="AX27" s="7">
        <f t="shared" si="12"/>
        <v>87.5</v>
      </c>
      <c r="AY27" s="6">
        <v>0.67</v>
      </c>
      <c r="AZ27" s="6">
        <v>0.94</v>
      </c>
      <c r="BA27" s="7">
        <f t="shared" si="13"/>
        <v>80.5</v>
      </c>
      <c r="BB27" s="6">
        <v>0.8</v>
      </c>
      <c r="BC27" s="6">
        <v>1</v>
      </c>
      <c r="BD27" s="7">
        <f t="shared" si="14"/>
        <v>90</v>
      </c>
      <c r="BE27" s="7">
        <f t="shared" si="15"/>
        <v>86.083333333333329</v>
      </c>
      <c r="BF27" s="6">
        <v>0.5</v>
      </c>
      <c r="BG27" s="6">
        <v>0.64</v>
      </c>
      <c r="BH27" s="6">
        <v>1</v>
      </c>
      <c r="BI27" s="6">
        <v>0.56999999999999995</v>
      </c>
      <c r="BJ27" s="7">
        <f t="shared" si="16"/>
        <v>67.75</v>
      </c>
    </row>
    <row r="28" spans="1:62" ht="15.75" x14ac:dyDescent="0.25">
      <c r="A28" s="96" t="s">
        <v>34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34"/>
      <c r="N28" s="8">
        <f>AVERAGE(N4:N27)</f>
        <v>24.780416666666667</v>
      </c>
      <c r="O28" s="8">
        <f t="shared" ref="O28:BJ28" si="17">AVERAGE(O4:O27)</f>
        <v>79.936827956989262</v>
      </c>
      <c r="P28" s="8">
        <f t="shared" si="17"/>
        <v>0.87124999999999997</v>
      </c>
      <c r="Q28" s="8">
        <f t="shared" si="17"/>
        <v>0.84833333333333327</v>
      </c>
      <c r="R28" s="8">
        <f t="shared" si="17"/>
        <v>85.979166666666671</v>
      </c>
      <c r="S28" s="8">
        <f t="shared" si="17"/>
        <v>0.625</v>
      </c>
      <c r="T28" s="8">
        <f t="shared" si="17"/>
        <v>0.47916666666666669</v>
      </c>
      <c r="U28" s="8">
        <f t="shared" si="17"/>
        <v>55.208333333333336</v>
      </c>
      <c r="V28" s="8">
        <f t="shared" si="17"/>
        <v>0.79166666666666663</v>
      </c>
      <c r="W28" s="8">
        <f t="shared" si="17"/>
        <v>79.166666666666671</v>
      </c>
      <c r="X28" s="8">
        <f t="shared" si="17"/>
        <v>72.308333333333323</v>
      </c>
      <c r="Y28" s="8">
        <f t="shared" si="17"/>
        <v>0.95833333333333337</v>
      </c>
      <c r="Z28" s="8">
        <f t="shared" si="17"/>
        <v>0.91666666666666663</v>
      </c>
      <c r="AA28" s="8">
        <f t="shared" si="17"/>
        <v>93.75</v>
      </c>
      <c r="AB28" s="8">
        <f t="shared" si="17"/>
        <v>0.96166666666666656</v>
      </c>
      <c r="AC28" s="8">
        <f t="shared" si="17"/>
        <v>1</v>
      </c>
      <c r="AD28" s="8">
        <f t="shared" si="17"/>
        <v>98.083333333333329</v>
      </c>
      <c r="AE28" s="8">
        <f t="shared" si="17"/>
        <v>0.86458333333333337</v>
      </c>
      <c r="AF28" s="8">
        <f t="shared" si="17"/>
        <v>0.94791666666666663</v>
      </c>
      <c r="AG28" s="8">
        <f t="shared" si="17"/>
        <v>90.625</v>
      </c>
      <c r="AH28" s="8">
        <f t="shared" si="17"/>
        <v>0.7779166666666667</v>
      </c>
      <c r="AI28" s="8">
        <f t="shared" si="17"/>
        <v>0.78500000000000003</v>
      </c>
      <c r="AJ28" s="8">
        <f t="shared" si="17"/>
        <v>78.145833333333329</v>
      </c>
      <c r="AK28" s="8">
        <f t="shared" si="17"/>
        <v>0.95833333333333337</v>
      </c>
      <c r="AL28" s="8">
        <f t="shared" si="17"/>
        <v>0.95833333333333337</v>
      </c>
      <c r="AM28" s="8">
        <f t="shared" si="17"/>
        <v>95.833333333333329</v>
      </c>
      <c r="AN28" s="8">
        <f t="shared" si="17"/>
        <v>91.28749999999998</v>
      </c>
      <c r="AO28" s="8">
        <f t="shared" si="17"/>
        <v>0.78583333333333349</v>
      </c>
      <c r="AP28" s="8">
        <f t="shared" si="17"/>
        <v>0.8125</v>
      </c>
      <c r="AQ28" s="8">
        <f t="shared" si="17"/>
        <v>0.78333333333333355</v>
      </c>
      <c r="AR28" s="8">
        <f t="shared" si="17"/>
        <v>0.76708333333333334</v>
      </c>
      <c r="AS28" s="8">
        <f t="shared" si="17"/>
        <v>78.71875</v>
      </c>
      <c r="AT28" s="8">
        <f t="shared" si="17"/>
        <v>0.65</v>
      </c>
      <c r="AU28" s="8">
        <f t="shared" si="17"/>
        <v>0.74583333333333324</v>
      </c>
      <c r="AV28" s="8">
        <f t="shared" si="17"/>
        <v>0.85624999999999984</v>
      </c>
      <c r="AW28" s="8">
        <f t="shared" si="17"/>
        <v>0.72499999999999998</v>
      </c>
      <c r="AX28" s="8">
        <f t="shared" si="17"/>
        <v>74.427083333333329</v>
      </c>
      <c r="AY28" s="8">
        <f t="shared" si="17"/>
        <v>0.78916666666666702</v>
      </c>
      <c r="AZ28" s="8">
        <f t="shared" si="17"/>
        <v>0.77375000000000005</v>
      </c>
      <c r="BA28" s="8">
        <f t="shared" si="17"/>
        <v>78.145833333333329</v>
      </c>
      <c r="BB28" s="8">
        <f t="shared" si="17"/>
        <v>0.81125000000000025</v>
      </c>
      <c r="BC28" s="8">
        <f t="shared" si="17"/>
        <v>0.83416666666666683</v>
      </c>
      <c r="BD28" s="8">
        <f t="shared" si="17"/>
        <v>82.270833333333329</v>
      </c>
      <c r="BE28" s="8">
        <f t="shared" si="17"/>
        <v>77.784722222222214</v>
      </c>
      <c r="BF28" s="8">
        <f t="shared" si="17"/>
        <v>0.69666666666666666</v>
      </c>
      <c r="BG28" s="8">
        <f t="shared" si="17"/>
        <v>0.70458333333333345</v>
      </c>
      <c r="BH28" s="8">
        <f t="shared" si="17"/>
        <v>0.63333333333333341</v>
      </c>
      <c r="BI28" s="8">
        <f t="shared" si="17"/>
        <v>0.67375000000000007</v>
      </c>
      <c r="BJ28" s="8">
        <f t="shared" si="17"/>
        <v>67.708333333333329</v>
      </c>
    </row>
  </sheetData>
  <mergeCells count="48">
    <mergeCell ref="F1:F3"/>
    <mergeCell ref="A1:A3"/>
    <mergeCell ref="B1:B3"/>
    <mergeCell ref="C1:C3"/>
    <mergeCell ref="D1:D3"/>
    <mergeCell ref="E1:E3"/>
    <mergeCell ref="H1:H3"/>
    <mergeCell ref="I1:I3"/>
    <mergeCell ref="J1:J3"/>
    <mergeCell ref="K1:K3"/>
    <mergeCell ref="L1:L3"/>
    <mergeCell ref="BF1:BJ1"/>
    <mergeCell ref="P2:R2"/>
    <mergeCell ref="S2:U2"/>
    <mergeCell ref="V2:W2"/>
    <mergeCell ref="X2:X3"/>
    <mergeCell ref="Y2:AA2"/>
    <mergeCell ref="AB2:AD2"/>
    <mergeCell ref="AE2:AG2"/>
    <mergeCell ref="AH2:AJ2"/>
    <mergeCell ref="AK2:AM2"/>
    <mergeCell ref="P1:X1"/>
    <mergeCell ref="Y1:AN1"/>
    <mergeCell ref="AO1:BE1"/>
    <mergeCell ref="AN2:AN3"/>
    <mergeCell ref="AO2:AS2"/>
    <mergeCell ref="AT2:AX2"/>
    <mergeCell ref="A28:L28"/>
    <mergeCell ref="BB2:BD2"/>
    <mergeCell ref="BE2:BE3"/>
    <mergeCell ref="BF2:BJ2"/>
    <mergeCell ref="P3:Q3"/>
    <mergeCell ref="S3:T3"/>
    <mergeCell ref="Y3:Z3"/>
    <mergeCell ref="AB3:AC3"/>
    <mergeCell ref="AE3:AF3"/>
    <mergeCell ref="AH3:AI3"/>
    <mergeCell ref="AK3:AL3"/>
    <mergeCell ref="M1:M3"/>
    <mergeCell ref="N1:N3"/>
    <mergeCell ref="O1:O3"/>
    <mergeCell ref="AY2:BA2"/>
    <mergeCell ref="G1:G3"/>
    <mergeCell ref="AO3:AR3"/>
    <mergeCell ref="AT3:AW3"/>
    <mergeCell ref="AY3:AZ3"/>
    <mergeCell ref="BB3:BC3"/>
    <mergeCell ref="BF3:BI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"/>
  <sheetViews>
    <sheetView topLeftCell="AN1" workbookViewId="0">
      <selection activeCell="BJ13" sqref="BJ13"/>
    </sheetView>
  </sheetViews>
  <sheetFormatPr defaultRowHeight="15" x14ac:dyDescent="0.25"/>
  <cols>
    <col min="1" max="1" width="33.140625" bestFit="1" customWidth="1"/>
    <col min="2" max="2" width="18.7109375" bestFit="1" customWidth="1"/>
    <col min="3" max="3" width="14.7109375" bestFit="1" customWidth="1"/>
    <col min="4" max="4" width="35.5703125" bestFit="1" customWidth="1"/>
    <col min="5" max="5" width="10.140625" bestFit="1" customWidth="1"/>
    <col min="6" max="6" width="32" bestFit="1" customWidth="1"/>
    <col min="7" max="8" width="11.5703125" customWidth="1"/>
    <col min="9" max="9" width="16.28515625" bestFit="1" customWidth="1"/>
    <col min="10" max="10" width="14.7109375" bestFit="1" customWidth="1"/>
    <col min="11" max="12" width="15" bestFit="1" customWidth="1"/>
    <col min="13" max="15" width="12.140625" customWidth="1"/>
    <col min="16" max="17" width="5" customWidth="1"/>
    <col min="18" max="18" width="13.28515625" customWidth="1"/>
    <col min="19" max="19" width="5.5703125" customWidth="1"/>
    <col min="20" max="20" width="4.85546875" bestFit="1" customWidth="1"/>
    <col min="21" max="21" width="13.28515625" customWidth="1"/>
    <col min="22" max="22" width="5" customWidth="1"/>
    <col min="23" max="24" width="13.28515625" customWidth="1"/>
    <col min="25" max="26" width="5" customWidth="1"/>
    <col min="27" max="27" width="13.28515625" customWidth="1"/>
    <col min="28" max="29" width="5" customWidth="1"/>
    <col min="30" max="30" width="13.28515625" customWidth="1"/>
    <col min="31" max="32" width="5" customWidth="1"/>
    <col min="33" max="33" width="13.28515625" customWidth="1"/>
    <col min="34" max="35" width="7.140625" customWidth="1"/>
    <col min="36" max="36" width="13.28515625" customWidth="1"/>
    <col min="37" max="38" width="7.140625" customWidth="1"/>
    <col min="39" max="40" width="13.28515625" customWidth="1"/>
    <col min="41" max="44" width="5" customWidth="1"/>
    <col min="45" max="45" width="13.28515625" customWidth="1"/>
    <col min="46" max="47" width="5" customWidth="1"/>
    <col min="48" max="48" width="13.28515625" customWidth="1"/>
    <col min="49" max="52" width="5" customWidth="1"/>
    <col min="53" max="53" width="13.28515625" customWidth="1"/>
    <col min="54" max="55" width="6.85546875" customWidth="1"/>
    <col min="56" max="57" width="13.28515625" customWidth="1"/>
    <col min="58" max="61" width="5" customWidth="1"/>
    <col min="62" max="62" width="13.28515625" customWidth="1"/>
  </cols>
  <sheetData>
    <row r="1" spans="1:62" x14ac:dyDescent="0.25">
      <c r="A1" s="98" t="s">
        <v>0</v>
      </c>
      <c r="B1" s="98" t="s">
        <v>1</v>
      </c>
      <c r="C1" s="98" t="s">
        <v>2</v>
      </c>
      <c r="D1" s="98" t="s">
        <v>3</v>
      </c>
      <c r="E1" s="98" t="s">
        <v>4</v>
      </c>
      <c r="F1" s="98" t="s">
        <v>5</v>
      </c>
      <c r="G1" s="98" t="s">
        <v>6</v>
      </c>
      <c r="H1" s="98" t="s">
        <v>7</v>
      </c>
      <c r="I1" s="98" t="s">
        <v>8</v>
      </c>
      <c r="J1" s="98" t="s">
        <v>524</v>
      </c>
      <c r="K1" s="98" t="s">
        <v>9</v>
      </c>
      <c r="L1" s="98" t="s">
        <v>10</v>
      </c>
      <c r="M1" s="98" t="s">
        <v>11</v>
      </c>
      <c r="N1" s="98" t="s">
        <v>525</v>
      </c>
      <c r="O1" s="98" t="s">
        <v>13</v>
      </c>
      <c r="P1" s="98" t="s">
        <v>526</v>
      </c>
      <c r="Q1" s="98"/>
      <c r="R1" s="98"/>
      <c r="S1" s="98"/>
      <c r="T1" s="98"/>
      <c r="U1" s="98"/>
      <c r="V1" s="98"/>
      <c r="W1" s="98"/>
      <c r="X1" s="98"/>
      <c r="Y1" s="98" t="s">
        <v>527</v>
      </c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 t="s">
        <v>528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 t="s">
        <v>529</v>
      </c>
      <c r="BG1" s="98"/>
      <c r="BH1" s="98"/>
      <c r="BI1" s="98"/>
      <c r="BJ1" s="98"/>
    </row>
    <row r="2" spans="1:62" x14ac:dyDescent="0.25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 t="s">
        <v>530</v>
      </c>
      <c r="Q2" s="98"/>
      <c r="R2" s="98"/>
      <c r="S2" s="98" t="s">
        <v>531</v>
      </c>
      <c r="T2" s="98"/>
      <c r="U2" s="98"/>
      <c r="V2" s="98" t="s">
        <v>532</v>
      </c>
      <c r="W2" s="98"/>
      <c r="X2" s="98" t="s">
        <v>23</v>
      </c>
      <c r="Y2" s="98" t="s">
        <v>998</v>
      </c>
      <c r="Z2" s="98"/>
      <c r="AA2" s="98"/>
      <c r="AB2" s="98" t="s">
        <v>999</v>
      </c>
      <c r="AC2" s="98"/>
      <c r="AD2" s="98"/>
      <c r="AE2" s="98" t="s">
        <v>1000</v>
      </c>
      <c r="AF2" s="98"/>
      <c r="AG2" s="98"/>
      <c r="AH2" s="98" t="s">
        <v>1001</v>
      </c>
      <c r="AI2" s="98"/>
      <c r="AJ2" s="98"/>
      <c r="AK2" s="98" t="s">
        <v>1002</v>
      </c>
      <c r="AL2" s="98"/>
      <c r="AM2" s="98"/>
      <c r="AN2" s="98" t="s">
        <v>23</v>
      </c>
      <c r="AO2" s="98" t="s">
        <v>537</v>
      </c>
      <c r="AP2" s="98"/>
      <c r="AQ2" s="98"/>
      <c r="AR2" s="98"/>
      <c r="AS2" s="98"/>
      <c r="AT2" s="98" t="s">
        <v>538</v>
      </c>
      <c r="AU2" s="98"/>
      <c r="AV2" s="98"/>
      <c r="AW2" s="98" t="s">
        <v>682</v>
      </c>
      <c r="AX2" s="98"/>
      <c r="AY2" s="98"/>
      <c r="AZ2" s="98"/>
      <c r="BA2" s="98"/>
      <c r="BB2" s="98" t="s">
        <v>541</v>
      </c>
      <c r="BC2" s="98"/>
      <c r="BD2" s="98"/>
      <c r="BE2" s="98" t="s">
        <v>23</v>
      </c>
      <c r="BF2" s="98" t="s">
        <v>238</v>
      </c>
      <c r="BG2" s="98"/>
      <c r="BH2" s="98"/>
      <c r="BI2" s="98"/>
      <c r="BJ2" s="98"/>
    </row>
    <row r="3" spans="1:62" ht="38.25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 t="s">
        <v>22</v>
      </c>
      <c r="Q3" s="98"/>
      <c r="R3" s="9" t="s">
        <v>23</v>
      </c>
      <c r="S3" s="98" t="s">
        <v>22</v>
      </c>
      <c r="T3" s="98"/>
      <c r="U3" s="9" t="s">
        <v>23</v>
      </c>
      <c r="V3" s="9" t="s">
        <v>22</v>
      </c>
      <c r="W3" s="9" t="s">
        <v>23</v>
      </c>
      <c r="X3" s="98"/>
      <c r="Y3" s="98" t="s">
        <v>22</v>
      </c>
      <c r="Z3" s="98"/>
      <c r="AA3" s="9" t="s">
        <v>23</v>
      </c>
      <c r="AB3" s="98" t="s">
        <v>22</v>
      </c>
      <c r="AC3" s="98"/>
      <c r="AD3" s="9" t="s">
        <v>23</v>
      </c>
      <c r="AE3" s="98" t="s">
        <v>22</v>
      </c>
      <c r="AF3" s="98"/>
      <c r="AG3" s="9" t="s">
        <v>23</v>
      </c>
      <c r="AH3" s="98" t="s">
        <v>22</v>
      </c>
      <c r="AI3" s="98"/>
      <c r="AJ3" s="9" t="s">
        <v>23</v>
      </c>
      <c r="AK3" s="98" t="s">
        <v>22</v>
      </c>
      <c r="AL3" s="98"/>
      <c r="AM3" s="9" t="s">
        <v>23</v>
      </c>
      <c r="AN3" s="98"/>
      <c r="AO3" s="98" t="s">
        <v>22</v>
      </c>
      <c r="AP3" s="98"/>
      <c r="AQ3" s="98"/>
      <c r="AR3" s="98"/>
      <c r="AS3" s="9" t="s">
        <v>23</v>
      </c>
      <c r="AT3" s="98" t="s">
        <v>22</v>
      </c>
      <c r="AU3" s="98"/>
      <c r="AV3" s="9" t="s">
        <v>23</v>
      </c>
      <c r="AW3" s="98" t="s">
        <v>22</v>
      </c>
      <c r="AX3" s="98"/>
      <c r="AY3" s="98"/>
      <c r="AZ3" s="98"/>
      <c r="BA3" s="9" t="s">
        <v>23</v>
      </c>
      <c r="BB3" s="98" t="s">
        <v>22</v>
      </c>
      <c r="BC3" s="98"/>
      <c r="BD3" s="9" t="s">
        <v>23</v>
      </c>
      <c r="BE3" s="98"/>
      <c r="BF3" s="98" t="s">
        <v>22</v>
      </c>
      <c r="BG3" s="98"/>
      <c r="BH3" s="98"/>
      <c r="BI3" s="98"/>
      <c r="BJ3" s="9" t="s">
        <v>23</v>
      </c>
    </row>
    <row r="4" spans="1:62" x14ac:dyDescent="0.25">
      <c r="A4" s="78" t="s">
        <v>699</v>
      </c>
      <c r="B4" s="78" t="s">
        <v>25</v>
      </c>
      <c r="C4" s="69" t="s">
        <v>26</v>
      </c>
      <c r="D4" s="78" t="s">
        <v>671</v>
      </c>
      <c r="E4" s="69" t="s">
        <v>543</v>
      </c>
      <c r="F4" s="68" t="s">
        <v>29</v>
      </c>
      <c r="G4" s="68" t="s">
        <v>144</v>
      </c>
      <c r="H4" s="68" t="s">
        <v>700</v>
      </c>
      <c r="I4" s="69" t="s">
        <v>32</v>
      </c>
      <c r="J4" s="69" t="s">
        <v>1003</v>
      </c>
      <c r="K4" s="69" t="s">
        <v>970</v>
      </c>
      <c r="L4" s="69" t="s">
        <v>1004</v>
      </c>
      <c r="M4" s="69" t="s">
        <v>466</v>
      </c>
      <c r="N4" s="70">
        <v>25.85</v>
      </c>
      <c r="O4" s="71">
        <f t="shared" ref="O4:O6" si="0">N4/31*100</f>
        <v>83.387096774193552</v>
      </c>
      <c r="P4" s="70">
        <v>0.83</v>
      </c>
      <c r="Q4" s="70">
        <v>1</v>
      </c>
      <c r="R4" s="71">
        <f t="shared" ref="R4:R6" si="1">AVERAGE(P4:Q4)*100</f>
        <v>91.5</v>
      </c>
      <c r="S4" s="70">
        <v>1</v>
      </c>
      <c r="T4" s="70">
        <v>1</v>
      </c>
      <c r="U4" s="71">
        <f t="shared" ref="U4:U6" si="2">AVERAGE(S4:T4)*100</f>
        <v>100</v>
      </c>
      <c r="V4" s="70">
        <v>1</v>
      </c>
      <c r="W4" s="71">
        <f t="shared" ref="W4:W6" si="3">V4*100</f>
        <v>100</v>
      </c>
      <c r="X4" s="71">
        <f t="shared" ref="X4:X6" si="4">AVERAGE(P4:Q4,S4:T4,V4)*100</f>
        <v>96.6</v>
      </c>
      <c r="Y4" s="70">
        <v>0.25</v>
      </c>
      <c r="Z4" s="70">
        <v>1</v>
      </c>
      <c r="AA4" s="71">
        <f t="shared" ref="AA4:AA6" si="5">AVERAGE(Y4:Z4)*100</f>
        <v>62.5</v>
      </c>
      <c r="AB4" s="70">
        <v>1</v>
      </c>
      <c r="AC4" s="70">
        <v>1</v>
      </c>
      <c r="AD4" s="71">
        <f t="shared" ref="AD4:AD6" si="6">AVERAGE(AB4:AC4)*100</f>
        <v>100</v>
      </c>
      <c r="AE4" s="70">
        <v>1</v>
      </c>
      <c r="AF4" s="70">
        <v>1</v>
      </c>
      <c r="AG4" s="71">
        <f t="shared" ref="AG4:AG6" si="7">AVERAGE(AE4:AF4)*100</f>
        <v>100</v>
      </c>
      <c r="AH4" s="70">
        <v>1</v>
      </c>
      <c r="AI4" s="70">
        <v>0.71</v>
      </c>
      <c r="AJ4" s="71">
        <f t="shared" ref="AJ4:AJ6" si="8">AVERAGE(AH4:AI4)*100</f>
        <v>85.5</v>
      </c>
      <c r="AK4" s="70">
        <v>1</v>
      </c>
      <c r="AL4" s="70">
        <v>0.33</v>
      </c>
      <c r="AM4" s="71">
        <f t="shared" ref="AM4:AM6" si="9">AVERAGE(AK4:AL4)*100</f>
        <v>66.5</v>
      </c>
      <c r="AN4" s="71">
        <f t="shared" ref="AN4:AN6" si="10">AVERAGE(Y4:Z4,AB4:AC4,AE4:AF4,AH4:AI4,AK4:AL4)*100</f>
        <v>82.899999999999991</v>
      </c>
      <c r="AO4" s="70">
        <v>1</v>
      </c>
      <c r="AP4" s="70">
        <v>1</v>
      </c>
      <c r="AQ4" s="70">
        <v>1</v>
      </c>
      <c r="AR4" s="70">
        <v>1</v>
      </c>
      <c r="AS4" s="71">
        <f t="shared" ref="AS4:AS6" si="11">AVERAGE(AO4:AR4)*100</f>
        <v>100</v>
      </c>
      <c r="AT4" s="70">
        <v>0.5</v>
      </c>
      <c r="AU4" s="70">
        <v>1</v>
      </c>
      <c r="AV4" s="71">
        <f t="shared" ref="AV4:AV6" si="12">AVERAGE(AT4:AU4)*100</f>
        <v>75</v>
      </c>
      <c r="AW4" s="70">
        <v>1</v>
      </c>
      <c r="AX4" s="70">
        <v>1</v>
      </c>
      <c r="AY4" s="70">
        <v>1</v>
      </c>
      <c r="AZ4" s="70">
        <v>1</v>
      </c>
      <c r="BA4" s="71">
        <f t="shared" ref="BA4:BA6" si="13">AVERAGE(AW4:AZ4)*100</f>
        <v>100</v>
      </c>
      <c r="BB4" s="70">
        <v>0</v>
      </c>
      <c r="BC4" s="70">
        <v>1</v>
      </c>
      <c r="BD4" s="71">
        <f t="shared" ref="BD4:BD6" si="14">AVERAGE(BB4:BC4)*100</f>
        <v>50</v>
      </c>
      <c r="BE4" s="71">
        <f t="shared" ref="BE4:BE6" si="15">AVERAGE(AO4:AR4,AT4:AU4,AW4:AZ4,BB4:BC4)*100</f>
        <v>87.5</v>
      </c>
      <c r="BF4" s="70">
        <v>0.67</v>
      </c>
      <c r="BG4" s="70">
        <v>0.71</v>
      </c>
      <c r="BH4" s="70">
        <v>0.33</v>
      </c>
      <c r="BI4" s="70">
        <v>0.5</v>
      </c>
      <c r="BJ4" s="71">
        <f t="shared" ref="BJ4:BJ6" si="16">AVERAGE(BF4:BI4)*100</f>
        <v>55.25</v>
      </c>
    </row>
    <row r="5" spans="1:62" x14ac:dyDescent="0.25">
      <c r="A5" s="68" t="s">
        <v>1005</v>
      </c>
      <c r="B5" s="68" t="s">
        <v>25</v>
      </c>
      <c r="C5" s="68" t="s">
        <v>26</v>
      </c>
      <c r="D5" s="68" t="s">
        <v>581</v>
      </c>
      <c r="E5" s="68" t="s">
        <v>543</v>
      </c>
      <c r="F5" s="68" t="s">
        <v>48</v>
      </c>
      <c r="G5" s="68" t="s">
        <v>127</v>
      </c>
      <c r="H5" s="68" t="s">
        <v>127</v>
      </c>
      <c r="I5" s="68" t="s">
        <v>32</v>
      </c>
      <c r="J5" s="68" t="s">
        <v>1003</v>
      </c>
      <c r="K5" s="69">
        <v>45181.361631944441</v>
      </c>
      <c r="L5" s="69">
        <v>45181.421319444446</v>
      </c>
      <c r="M5" s="68" t="s">
        <v>121</v>
      </c>
      <c r="N5" s="70">
        <v>19.14</v>
      </c>
      <c r="O5" s="71">
        <f t="shared" si="0"/>
        <v>61.741935483870968</v>
      </c>
      <c r="P5" s="70">
        <v>0.2</v>
      </c>
      <c r="Q5" s="70">
        <v>0.6</v>
      </c>
      <c r="R5" s="71">
        <f t="shared" si="1"/>
        <v>40</v>
      </c>
      <c r="S5" s="70">
        <v>1</v>
      </c>
      <c r="T5" s="70">
        <v>1</v>
      </c>
      <c r="U5" s="71">
        <f t="shared" si="2"/>
        <v>100</v>
      </c>
      <c r="V5" s="70">
        <v>0</v>
      </c>
      <c r="W5" s="71">
        <f t="shared" si="3"/>
        <v>0</v>
      </c>
      <c r="X5" s="71">
        <f t="shared" si="4"/>
        <v>55.999999999999993</v>
      </c>
      <c r="Y5" s="70">
        <v>0.75</v>
      </c>
      <c r="Z5" s="70">
        <v>1</v>
      </c>
      <c r="AA5" s="71">
        <f t="shared" si="5"/>
        <v>87.5</v>
      </c>
      <c r="AB5" s="70">
        <v>0</v>
      </c>
      <c r="AC5" s="70">
        <v>1</v>
      </c>
      <c r="AD5" s="71">
        <f t="shared" si="6"/>
        <v>50</v>
      </c>
      <c r="AE5" s="70">
        <v>1</v>
      </c>
      <c r="AF5" s="70">
        <v>0</v>
      </c>
      <c r="AG5" s="71">
        <f t="shared" si="7"/>
        <v>50</v>
      </c>
      <c r="AH5" s="70">
        <v>0.56999999999999995</v>
      </c>
      <c r="AI5" s="70">
        <v>1</v>
      </c>
      <c r="AJ5" s="71">
        <f t="shared" si="8"/>
        <v>78.499999999999986</v>
      </c>
      <c r="AK5" s="70">
        <v>0.33</v>
      </c>
      <c r="AL5" s="70">
        <v>1</v>
      </c>
      <c r="AM5" s="71">
        <f t="shared" si="9"/>
        <v>66.5</v>
      </c>
      <c r="AN5" s="71">
        <f t="shared" si="10"/>
        <v>66.5</v>
      </c>
      <c r="AO5" s="70">
        <v>1</v>
      </c>
      <c r="AP5" s="70">
        <v>0.6</v>
      </c>
      <c r="AQ5" s="70">
        <v>0.28999999999999998</v>
      </c>
      <c r="AR5" s="70">
        <v>1</v>
      </c>
      <c r="AS5" s="71">
        <f t="shared" si="11"/>
        <v>72.25</v>
      </c>
      <c r="AT5" s="70">
        <v>0.5</v>
      </c>
      <c r="AU5" s="70">
        <v>0</v>
      </c>
      <c r="AV5" s="71">
        <f t="shared" si="12"/>
        <v>25</v>
      </c>
      <c r="AW5" s="70">
        <v>1</v>
      </c>
      <c r="AX5" s="70">
        <v>0</v>
      </c>
      <c r="AY5" s="70">
        <v>0</v>
      </c>
      <c r="AZ5" s="70">
        <v>1</v>
      </c>
      <c r="BA5" s="71">
        <f t="shared" si="13"/>
        <v>50</v>
      </c>
      <c r="BB5" s="70">
        <v>0.67</v>
      </c>
      <c r="BC5" s="70">
        <v>0.67</v>
      </c>
      <c r="BD5" s="71">
        <f t="shared" si="14"/>
        <v>67</v>
      </c>
      <c r="BE5" s="71">
        <f t="shared" si="15"/>
        <v>56.083333333333343</v>
      </c>
      <c r="BF5" s="70">
        <v>0.83</v>
      </c>
      <c r="BG5" s="70">
        <v>0.64</v>
      </c>
      <c r="BH5" s="70">
        <v>0.5</v>
      </c>
      <c r="BI5" s="70">
        <v>1</v>
      </c>
      <c r="BJ5" s="71">
        <f t="shared" si="16"/>
        <v>74.25</v>
      </c>
    </row>
    <row r="6" spans="1:62" x14ac:dyDescent="0.25">
      <c r="A6" s="68" t="s">
        <v>1006</v>
      </c>
      <c r="B6" s="68" t="s">
        <v>25</v>
      </c>
      <c r="C6" s="68" t="s">
        <v>26</v>
      </c>
      <c r="D6" s="68" t="s">
        <v>27</v>
      </c>
      <c r="E6" s="68" t="s">
        <v>543</v>
      </c>
      <c r="F6" s="68" t="s">
        <v>29</v>
      </c>
      <c r="G6" s="68"/>
      <c r="H6" s="68" t="s">
        <v>208</v>
      </c>
      <c r="I6" s="68" t="s">
        <v>32</v>
      </c>
      <c r="J6" s="68" t="s">
        <v>1003</v>
      </c>
      <c r="K6" s="69">
        <v>45177.379236111112</v>
      </c>
      <c r="L6" s="69">
        <v>45177.426296296297</v>
      </c>
      <c r="M6" s="68" t="s">
        <v>383</v>
      </c>
      <c r="N6" s="70">
        <v>26.58</v>
      </c>
      <c r="O6" s="71">
        <f t="shared" si="0"/>
        <v>85.741935483870961</v>
      </c>
      <c r="P6" s="70">
        <v>1</v>
      </c>
      <c r="Q6" s="70">
        <v>1</v>
      </c>
      <c r="R6" s="71">
        <f t="shared" si="1"/>
        <v>100</v>
      </c>
      <c r="S6" s="70">
        <v>1</v>
      </c>
      <c r="T6" s="70">
        <v>0</v>
      </c>
      <c r="U6" s="71">
        <f t="shared" si="2"/>
        <v>50</v>
      </c>
      <c r="V6" s="70">
        <v>1</v>
      </c>
      <c r="W6" s="71">
        <f t="shared" si="3"/>
        <v>100</v>
      </c>
      <c r="X6" s="71">
        <f t="shared" si="4"/>
        <v>80</v>
      </c>
      <c r="Y6" s="70">
        <v>1</v>
      </c>
      <c r="Z6" s="70">
        <v>1</v>
      </c>
      <c r="AA6" s="71">
        <f t="shared" si="5"/>
        <v>100</v>
      </c>
      <c r="AB6" s="70">
        <v>1</v>
      </c>
      <c r="AC6" s="70">
        <v>1</v>
      </c>
      <c r="AD6" s="71">
        <f t="shared" si="6"/>
        <v>100</v>
      </c>
      <c r="AE6" s="70">
        <v>1</v>
      </c>
      <c r="AF6" s="70">
        <v>1</v>
      </c>
      <c r="AG6" s="71">
        <f t="shared" si="7"/>
        <v>100</v>
      </c>
      <c r="AH6" s="70">
        <v>0.86</v>
      </c>
      <c r="AI6" s="70">
        <v>1</v>
      </c>
      <c r="AJ6" s="71">
        <f t="shared" si="8"/>
        <v>93</v>
      </c>
      <c r="AK6" s="70">
        <v>1</v>
      </c>
      <c r="AL6" s="70">
        <v>1</v>
      </c>
      <c r="AM6" s="71">
        <f t="shared" si="9"/>
        <v>100</v>
      </c>
      <c r="AN6" s="71">
        <f t="shared" si="10"/>
        <v>98.6</v>
      </c>
      <c r="AO6" s="70">
        <v>1</v>
      </c>
      <c r="AP6" s="70">
        <v>0.67</v>
      </c>
      <c r="AQ6" s="70">
        <v>1</v>
      </c>
      <c r="AR6" s="70">
        <v>1</v>
      </c>
      <c r="AS6" s="71">
        <f t="shared" si="11"/>
        <v>91.75</v>
      </c>
      <c r="AT6" s="70">
        <v>1</v>
      </c>
      <c r="AU6" s="70">
        <v>0.5</v>
      </c>
      <c r="AV6" s="71">
        <f t="shared" si="12"/>
        <v>75</v>
      </c>
      <c r="AW6" s="70">
        <v>0</v>
      </c>
      <c r="AX6" s="70">
        <v>1</v>
      </c>
      <c r="AY6" s="70">
        <v>1</v>
      </c>
      <c r="AZ6" s="70">
        <v>1</v>
      </c>
      <c r="BA6" s="71">
        <f t="shared" si="13"/>
        <v>75</v>
      </c>
      <c r="BB6" s="70">
        <v>1</v>
      </c>
      <c r="BC6" s="70">
        <v>0.56000000000000005</v>
      </c>
      <c r="BD6" s="71">
        <f t="shared" si="14"/>
        <v>78</v>
      </c>
      <c r="BE6" s="71">
        <f t="shared" si="15"/>
        <v>81.083333333333343</v>
      </c>
      <c r="BF6" s="70">
        <v>1</v>
      </c>
      <c r="BG6" s="70">
        <v>1</v>
      </c>
      <c r="BH6" s="70">
        <v>0.5</v>
      </c>
      <c r="BI6" s="70">
        <v>0.5</v>
      </c>
      <c r="BJ6" s="71">
        <f t="shared" si="16"/>
        <v>75</v>
      </c>
    </row>
    <row r="7" spans="1:62" ht="15.75" x14ac:dyDescent="0.25">
      <c r="A7" s="99" t="s">
        <v>34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74"/>
      <c r="N7" s="14">
        <f>AVERAGE(N4:N6)</f>
        <v>23.856666666666666</v>
      </c>
      <c r="O7" s="14">
        <f t="shared" ref="O7:BJ7" si="17">AVERAGE(O4:O6)</f>
        <v>76.956989247311824</v>
      </c>
      <c r="P7" s="14">
        <f t="shared" si="17"/>
        <v>0.67666666666666675</v>
      </c>
      <c r="Q7" s="14">
        <f t="shared" si="17"/>
        <v>0.8666666666666667</v>
      </c>
      <c r="R7" s="14">
        <f t="shared" si="17"/>
        <v>77.166666666666671</v>
      </c>
      <c r="S7" s="14">
        <f t="shared" si="17"/>
        <v>1</v>
      </c>
      <c r="T7" s="14">
        <f t="shared" si="17"/>
        <v>0.66666666666666663</v>
      </c>
      <c r="U7" s="14">
        <f t="shared" si="17"/>
        <v>83.333333333333329</v>
      </c>
      <c r="V7" s="14">
        <f t="shared" si="17"/>
        <v>0.66666666666666663</v>
      </c>
      <c r="W7" s="14">
        <f t="shared" si="17"/>
        <v>66.666666666666671</v>
      </c>
      <c r="X7" s="14">
        <f t="shared" si="17"/>
        <v>77.533333333333331</v>
      </c>
      <c r="Y7" s="14">
        <f t="shared" si="17"/>
        <v>0.66666666666666663</v>
      </c>
      <c r="Z7" s="14">
        <f t="shared" si="17"/>
        <v>1</v>
      </c>
      <c r="AA7" s="14">
        <f t="shared" si="17"/>
        <v>83.333333333333329</v>
      </c>
      <c r="AB7" s="14">
        <f t="shared" si="17"/>
        <v>0.66666666666666663</v>
      </c>
      <c r="AC7" s="14">
        <f t="shared" si="17"/>
        <v>1</v>
      </c>
      <c r="AD7" s="14">
        <f t="shared" si="17"/>
        <v>83.333333333333329</v>
      </c>
      <c r="AE7" s="14">
        <f t="shared" si="17"/>
        <v>1</v>
      </c>
      <c r="AF7" s="14">
        <f t="shared" si="17"/>
        <v>0.66666666666666663</v>
      </c>
      <c r="AG7" s="14">
        <f t="shared" si="17"/>
        <v>83.333333333333329</v>
      </c>
      <c r="AH7" s="14">
        <f t="shared" si="17"/>
        <v>0.80999999999999994</v>
      </c>
      <c r="AI7" s="14">
        <f t="shared" si="17"/>
        <v>0.90333333333333332</v>
      </c>
      <c r="AJ7" s="14">
        <f t="shared" si="17"/>
        <v>85.666666666666671</v>
      </c>
      <c r="AK7" s="14">
        <f t="shared" si="17"/>
        <v>0.77666666666666673</v>
      </c>
      <c r="AL7" s="14">
        <f t="shared" si="17"/>
        <v>0.77666666666666673</v>
      </c>
      <c r="AM7" s="14">
        <f t="shared" si="17"/>
        <v>77.666666666666671</v>
      </c>
      <c r="AN7" s="14">
        <f t="shared" si="17"/>
        <v>82.666666666666657</v>
      </c>
      <c r="AO7" s="14">
        <f t="shared" si="17"/>
        <v>1</v>
      </c>
      <c r="AP7" s="14">
        <f t="shared" si="17"/>
        <v>0.75666666666666671</v>
      </c>
      <c r="AQ7" s="14">
        <f t="shared" si="17"/>
        <v>0.76333333333333331</v>
      </c>
      <c r="AR7" s="14">
        <f t="shared" si="17"/>
        <v>1</v>
      </c>
      <c r="AS7" s="14">
        <f t="shared" si="17"/>
        <v>88</v>
      </c>
      <c r="AT7" s="14">
        <f t="shared" si="17"/>
        <v>0.66666666666666663</v>
      </c>
      <c r="AU7" s="14">
        <f t="shared" si="17"/>
        <v>0.5</v>
      </c>
      <c r="AV7" s="14">
        <f t="shared" si="17"/>
        <v>58.333333333333336</v>
      </c>
      <c r="AW7" s="14">
        <f t="shared" si="17"/>
        <v>0.66666666666666663</v>
      </c>
      <c r="AX7" s="14">
        <f t="shared" si="17"/>
        <v>0.66666666666666663</v>
      </c>
      <c r="AY7" s="14">
        <f t="shared" si="17"/>
        <v>0.66666666666666663</v>
      </c>
      <c r="AZ7" s="14">
        <f t="shared" si="17"/>
        <v>1</v>
      </c>
      <c r="BA7" s="14">
        <f t="shared" si="17"/>
        <v>75</v>
      </c>
      <c r="BB7" s="14">
        <f t="shared" si="17"/>
        <v>0.55666666666666664</v>
      </c>
      <c r="BC7" s="14">
        <f t="shared" si="17"/>
        <v>0.74333333333333329</v>
      </c>
      <c r="BD7" s="14">
        <f t="shared" si="17"/>
        <v>65</v>
      </c>
      <c r="BE7" s="14">
        <f t="shared" si="17"/>
        <v>74.8888888888889</v>
      </c>
      <c r="BF7" s="14">
        <f t="shared" si="17"/>
        <v>0.83333333333333337</v>
      </c>
      <c r="BG7" s="14">
        <f t="shared" si="17"/>
        <v>0.78333333333333333</v>
      </c>
      <c r="BH7" s="14">
        <f t="shared" si="17"/>
        <v>0.44333333333333336</v>
      </c>
      <c r="BI7" s="14">
        <f t="shared" si="17"/>
        <v>0.66666666666666663</v>
      </c>
      <c r="BJ7" s="14">
        <f t="shared" si="17"/>
        <v>68.166666666666671</v>
      </c>
    </row>
  </sheetData>
  <mergeCells count="48">
    <mergeCell ref="F1:F3"/>
    <mergeCell ref="A1:A3"/>
    <mergeCell ref="B1:B3"/>
    <mergeCell ref="C1:C3"/>
    <mergeCell ref="D1:D3"/>
    <mergeCell ref="E1:E3"/>
    <mergeCell ref="H1:H3"/>
    <mergeCell ref="I1:I3"/>
    <mergeCell ref="J1:J3"/>
    <mergeCell ref="K1:K3"/>
    <mergeCell ref="L1:L3"/>
    <mergeCell ref="BF1:BJ1"/>
    <mergeCell ref="P2:R2"/>
    <mergeCell ref="S2:U2"/>
    <mergeCell ref="V2:W2"/>
    <mergeCell ref="X2:X3"/>
    <mergeCell ref="Y2:AA2"/>
    <mergeCell ref="AB2:AD2"/>
    <mergeCell ref="AE2:AG2"/>
    <mergeCell ref="AH2:AJ2"/>
    <mergeCell ref="AK2:AM2"/>
    <mergeCell ref="P1:X1"/>
    <mergeCell ref="Y1:AN1"/>
    <mergeCell ref="AO1:BE1"/>
    <mergeCell ref="AN2:AN3"/>
    <mergeCell ref="AO2:AS2"/>
    <mergeCell ref="AT2:AV2"/>
    <mergeCell ref="A7:L7"/>
    <mergeCell ref="BB2:BD2"/>
    <mergeCell ref="BE2:BE3"/>
    <mergeCell ref="BF2:BJ2"/>
    <mergeCell ref="P3:Q3"/>
    <mergeCell ref="S3:T3"/>
    <mergeCell ref="Y3:Z3"/>
    <mergeCell ref="AB3:AC3"/>
    <mergeCell ref="AE3:AF3"/>
    <mergeCell ref="AH3:AI3"/>
    <mergeCell ref="AK3:AL3"/>
    <mergeCell ref="M1:M3"/>
    <mergeCell ref="N1:N3"/>
    <mergeCell ref="O1:O3"/>
    <mergeCell ref="AW2:BA2"/>
    <mergeCell ref="G1:G3"/>
    <mergeCell ref="AO3:AR3"/>
    <mergeCell ref="AT3:AU3"/>
    <mergeCell ref="AW3:AZ3"/>
    <mergeCell ref="BB3:BC3"/>
    <mergeCell ref="BF3:BI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"/>
  <sheetViews>
    <sheetView workbookViewId="0">
      <selection activeCell="N7" sqref="N7:BK7"/>
    </sheetView>
  </sheetViews>
  <sheetFormatPr defaultRowHeight="15" x14ac:dyDescent="0.25"/>
  <cols>
    <col min="1" max="1" width="33.42578125" bestFit="1" customWidth="1"/>
    <col min="2" max="2" width="18.7109375" customWidth="1"/>
    <col min="3" max="3" width="14.7109375" bestFit="1" customWidth="1"/>
    <col min="4" max="4" width="35.5703125" bestFit="1" customWidth="1"/>
    <col min="5" max="5" width="10.140625" bestFit="1" customWidth="1"/>
    <col min="6" max="6" width="32" bestFit="1" customWidth="1"/>
    <col min="7" max="7" width="9.7109375" customWidth="1"/>
    <col min="8" max="8" width="13.140625" customWidth="1"/>
    <col min="9" max="9" width="16.28515625" bestFit="1" customWidth="1"/>
    <col min="10" max="10" width="35.42578125" bestFit="1" customWidth="1"/>
    <col min="11" max="12" width="15.7109375" customWidth="1"/>
    <col min="13" max="13" width="12.85546875" customWidth="1"/>
    <col min="14" max="15" width="11" customWidth="1"/>
    <col min="16" max="17" width="5" customWidth="1"/>
    <col min="18" max="18" width="12.42578125" customWidth="1"/>
    <col min="19" max="20" width="5.28515625" customWidth="1"/>
    <col min="21" max="21" width="12.42578125" customWidth="1"/>
    <col min="22" max="22" width="5" customWidth="1"/>
    <col min="23" max="24" width="12.42578125" customWidth="1"/>
    <col min="25" max="25" width="5" customWidth="1"/>
    <col min="26" max="26" width="12.42578125" customWidth="1"/>
    <col min="27" max="27" width="5" customWidth="1"/>
    <col min="28" max="28" width="12.85546875" customWidth="1"/>
    <col min="29" max="29" width="5" customWidth="1"/>
    <col min="30" max="30" width="12.85546875" customWidth="1"/>
    <col min="31" max="31" width="5" customWidth="1"/>
    <col min="32" max="32" width="12.85546875" customWidth="1"/>
    <col min="33" max="33" width="5" customWidth="1"/>
    <col min="34" max="34" width="12.85546875" customWidth="1"/>
    <col min="35" max="39" width="5" customWidth="1"/>
    <col min="40" max="40" width="12.85546875" customWidth="1"/>
    <col min="41" max="41" width="13.7109375" customWidth="1"/>
    <col min="42" max="45" width="5" customWidth="1"/>
    <col min="46" max="46" width="13.42578125" customWidth="1"/>
    <col min="47" max="49" width="5" customWidth="1"/>
    <col min="50" max="50" width="13.42578125" customWidth="1"/>
    <col min="51" max="53" width="5" customWidth="1"/>
    <col min="54" max="54" width="13.42578125" customWidth="1"/>
    <col min="55" max="56" width="6.85546875" customWidth="1"/>
    <col min="57" max="58" width="13.42578125" customWidth="1"/>
    <col min="59" max="62" width="5" customWidth="1"/>
    <col min="63" max="63" width="13.42578125" customWidth="1"/>
  </cols>
  <sheetData>
    <row r="1" spans="1:63" s="58" customFormat="1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7" t="s">
        <v>11</v>
      </c>
      <c r="N1" s="97" t="s">
        <v>525</v>
      </c>
      <c r="O1" s="97" t="s">
        <v>13</v>
      </c>
      <c r="P1" s="97" t="s">
        <v>526</v>
      </c>
      <c r="Q1" s="97"/>
      <c r="R1" s="97"/>
      <c r="S1" s="97"/>
      <c r="T1" s="97"/>
      <c r="U1" s="97"/>
      <c r="V1" s="97"/>
      <c r="W1" s="97"/>
      <c r="X1" s="97"/>
      <c r="Y1" s="97" t="s">
        <v>527</v>
      </c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 t="s">
        <v>528</v>
      </c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 t="s">
        <v>529</v>
      </c>
      <c r="BH1" s="97"/>
      <c r="BI1" s="97"/>
      <c r="BJ1" s="97"/>
      <c r="BK1" s="97"/>
    </row>
    <row r="2" spans="1:63" s="58" customFormat="1" ht="27.6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 t="s">
        <v>530</v>
      </c>
      <c r="Q2" s="97"/>
      <c r="R2" s="97"/>
      <c r="S2" s="97" t="s">
        <v>531</v>
      </c>
      <c r="T2" s="97"/>
      <c r="U2" s="97"/>
      <c r="V2" s="97" t="s">
        <v>532</v>
      </c>
      <c r="W2" s="97"/>
      <c r="X2" s="97" t="s">
        <v>23</v>
      </c>
      <c r="Y2" s="97" t="s">
        <v>982</v>
      </c>
      <c r="Z2" s="97"/>
      <c r="AA2" s="97" t="s">
        <v>983</v>
      </c>
      <c r="AB2" s="97"/>
      <c r="AC2" s="97" t="s">
        <v>984</v>
      </c>
      <c r="AD2" s="97"/>
      <c r="AE2" s="97" t="s">
        <v>985</v>
      </c>
      <c r="AF2" s="97"/>
      <c r="AG2" s="97" t="s">
        <v>986</v>
      </c>
      <c r="AH2" s="97"/>
      <c r="AI2" s="97" t="s">
        <v>987</v>
      </c>
      <c r="AJ2" s="97"/>
      <c r="AK2" s="97"/>
      <c r="AL2" s="97"/>
      <c r="AM2" s="97"/>
      <c r="AN2" s="97"/>
      <c r="AO2" s="2" t="s">
        <v>527</v>
      </c>
      <c r="AP2" s="97" t="s">
        <v>537</v>
      </c>
      <c r="AQ2" s="97"/>
      <c r="AR2" s="97"/>
      <c r="AS2" s="97"/>
      <c r="AT2" s="97"/>
      <c r="AU2" s="97" t="s">
        <v>538</v>
      </c>
      <c r="AV2" s="97"/>
      <c r="AW2" s="97"/>
      <c r="AX2" s="97"/>
      <c r="AY2" s="97" t="s">
        <v>539</v>
      </c>
      <c r="AZ2" s="97"/>
      <c r="BA2" s="97"/>
      <c r="BB2" s="97"/>
      <c r="BC2" s="97" t="s">
        <v>541</v>
      </c>
      <c r="BD2" s="97"/>
      <c r="BE2" s="97"/>
      <c r="BF2" s="97" t="s">
        <v>23</v>
      </c>
      <c r="BG2" s="97" t="s">
        <v>238</v>
      </c>
      <c r="BH2" s="97"/>
      <c r="BI2" s="97"/>
      <c r="BJ2" s="97"/>
      <c r="BK2" s="97"/>
    </row>
    <row r="3" spans="1:63" s="58" customFormat="1" ht="51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 t="s">
        <v>22</v>
      </c>
      <c r="Q3" s="97"/>
      <c r="R3" s="2" t="s">
        <v>23</v>
      </c>
      <c r="S3" s="97" t="s">
        <v>22</v>
      </c>
      <c r="T3" s="97"/>
      <c r="U3" s="2" t="s">
        <v>23</v>
      </c>
      <c r="V3" s="2" t="s">
        <v>22</v>
      </c>
      <c r="W3" s="2" t="s">
        <v>23</v>
      </c>
      <c r="X3" s="97"/>
      <c r="Y3" s="2" t="s">
        <v>22</v>
      </c>
      <c r="Z3" s="2" t="s">
        <v>23</v>
      </c>
      <c r="AA3" s="2" t="s">
        <v>22</v>
      </c>
      <c r="AB3" s="2" t="s">
        <v>23</v>
      </c>
      <c r="AC3" s="2" t="s">
        <v>22</v>
      </c>
      <c r="AD3" s="2" t="s">
        <v>23</v>
      </c>
      <c r="AE3" s="2" t="s">
        <v>22</v>
      </c>
      <c r="AF3" s="2" t="s">
        <v>23</v>
      </c>
      <c r="AG3" s="2" t="s">
        <v>22</v>
      </c>
      <c r="AH3" s="2" t="s">
        <v>23</v>
      </c>
      <c r="AI3" s="97" t="s">
        <v>22</v>
      </c>
      <c r="AJ3" s="97"/>
      <c r="AK3" s="97"/>
      <c r="AL3" s="97"/>
      <c r="AM3" s="97"/>
      <c r="AN3" s="2" t="s">
        <v>23</v>
      </c>
      <c r="AO3" s="2" t="s">
        <v>23</v>
      </c>
      <c r="AP3" s="97" t="s">
        <v>22</v>
      </c>
      <c r="AQ3" s="97"/>
      <c r="AR3" s="97"/>
      <c r="AS3" s="97"/>
      <c r="AT3" s="2" t="s">
        <v>23</v>
      </c>
      <c r="AU3" s="97" t="s">
        <v>22</v>
      </c>
      <c r="AV3" s="97"/>
      <c r="AW3" s="97"/>
      <c r="AX3" s="2" t="s">
        <v>23</v>
      </c>
      <c r="AY3" s="97" t="s">
        <v>22</v>
      </c>
      <c r="AZ3" s="97"/>
      <c r="BA3" s="97"/>
      <c r="BB3" s="2" t="s">
        <v>23</v>
      </c>
      <c r="BC3" s="97" t="s">
        <v>22</v>
      </c>
      <c r="BD3" s="97"/>
      <c r="BE3" s="2" t="s">
        <v>23</v>
      </c>
      <c r="BF3" s="97"/>
      <c r="BG3" s="97" t="s">
        <v>22</v>
      </c>
      <c r="BH3" s="97"/>
      <c r="BI3" s="97"/>
      <c r="BJ3" s="97"/>
      <c r="BK3" s="2" t="s">
        <v>23</v>
      </c>
    </row>
    <row r="4" spans="1:63" s="59" customFormat="1" x14ac:dyDescent="0.25">
      <c r="A4" s="29" t="s">
        <v>988</v>
      </c>
      <c r="B4" s="29" t="s">
        <v>25</v>
      </c>
      <c r="C4" s="29" t="s">
        <v>26</v>
      </c>
      <c r="D4" s="29" t="s">
        <v>88</v>
      </c>
      <c r="E4" s="29" t="s">
        <v>543</v>
      </c>
      <c r="F4" s="29" t="s">
        <v>29</v>
      </c>
      <c r="G4" s="29" t="s">
        <v>989</v>
      </c>
      <c r="H4" s="29" t="s">
        <v>59</v>
      </c>
      <c r="I4" s="29" t="s">
        <v>32</v>
      </c>
      <c r="J4" s="29" t="s">
        <v>990</v>
      </c>
      <c r="K4" s="30">
        <v>45182.851481481484</v>
      </c>
      <c r="L4" s="30">
        <v>45182.929131944446</v>
      </c>
      <c r="M4" s="29" t="s">
        <v>903</v>
      </c>
      <c r="N4" s="31">
        <v>21.97</v>
      </c>
      <c r="O4" s="32">
        <f t="shared" ref="O4:O6" si="0">N4/31*100</f>
        <v>70.870967741935473</v>
      </c>
      <c r="P4" s="31">
        <v>0.6</v>
      </c>
      <c r="Q4" s="31">
        <v>1</v>
      </c>
      <c r="R4" s="32">
        <f t="shared" ref="R4:R6" si="1">AVERAGE(P4:Q4)*100</f>
        <v>80</v>
      </c>
      <c r="S4" s="31">
        <v>1</v>
      </c>
      <c r="T4" s="31">
        <v>1</v>
      </c>
      <c r="U4" s="32">
        <f t="shared" ref="U4:U6" si="2">AVERAGE(S4:T4)*100</f>
        <v>100</v>
      </c>
      <c r="V4" s="31">
        <v>1</v>
      </c>
      <c r="W4" s="32">
        <f t="shared" ref="W4:W6" si="3">V4*100</f>
        <v>100</v>
      </c>
      <c r="X4" s="32">
        <f t="shared" ref="X4:X6" si="4">AVERAGE(P4:Q4,S4:T4,V4)*100</f>
        <v>92</v>
      </c>
      <c r="Y4" s="31">
        <v>0.5</v>
      </c>
      <c r="Z4" s="32">
        <f t="shared" ref="Z4:Z6" si="5">Y4*100</f>
        <v>50</v>
      </c>
      <c r="AA4" s="31">
        <v>0.33</v>
      </c>
      <c r="AB4" s="32">
        <f t="shared" ref="AB4:AD6" si="6">AA4*100</f>
        <v>33</v>
      </c>
      <c r="AC4" s="31">
        <v>1</v>
      </c>
      <c r="AD4" s="32">
        <f t="shared" si="6"/>
        <v>100</v>
      </c>
      <c r="AE4" s="31">
        <v>0.25</v>
      </c>
      <c r="AF4" s="32">
        <f t="shared" ref="AF4:AF6" si="7">AE4*100</f>
        <v>25</v>
      </c>
      <c r="AG4" s="31">
        <v>1</v>
      </c>
      <c r="AH4" s="32">
        <f t="shared" ref="AH4:AH6" si="8">AG4*100</f>
        <v>100</v>
      </c>
      <c r="AI4" s="31">
        <v>1</v>
      </c>
      <c r="AJ4" s="31">
        <v>0.5</v>
      </c>
      <c r="AK4" s="31">
        <v>0.4</v>
      </c>
      <c r="AL4" s="31">
        <v>1</v>
      </c>
      <c r="AM4" s="31">
        <v>1</v>
      </c>
      <c r="AN4" s="32">
        <f t="shared" ref="AN4:AN6" si="9">AVERAGE(AI4:AM4)*100</f>
        <v>78</v>
      </c>
      <c r="AO4" s="32">
        <f t="shared" ref="AO4:AO6" si="10">AVERAGE(Y4,AA4,AC4,AE4,AG4,AI4:AM4)*100</f>
        <v>69.800000000000011</v>
      </c>
      <c r="AP4" s="31">
        <v>0.75</v>
      </c>
      <c r="AQ4" s="31">
        <v>0.25</v>
      </c>
      <c r="AR4" s="31">
        <v>1</v>
      </c>
      <c r="AS4" s="31">
        <v>0.8</v>
      </c>
      <c r="AT4" s="32">
        <f t="shared" ref="AT4:AT6" si="11">AVERAGE(AP4:AS4)*100</f>
        <v>70</v>
      </c>
      <c r="AU4" s="31">
        <v>0.33</v>
      </c>
      <c r="AV4" s="31">
        <v>0.5</v>
      </c>
      <c r="AW4" s="31">
        <v>0.33</v>
      </c>
      <c r="AX4" s="32">
        <f t="shared" ref="AX4:AX6" si="12">AVERAGE(AU4:AW4)*100</f>
        <v>38.666666666666671</v>
      </c>
      <c r="AY4" s="31">
        <v>1</v>
      </c>
      <c r="AZ4" s="31">
        <v>1</v>
      </c>
      <c r="BA4" s="31">
        <v>1</v>
      </c>
      <c r="BB4" s="32">
        <f t="shared" ref="BB4:BB6" si="13">AVERAGE(AY4:BA4)*100</f>
        <v>100</v>
      </c>
      <c r="BC4" s="31">
        <v>0</v>
      </c>
      <c r="BD4" s="31">
        <v>1</v>
      </c>
      <c r="BE4" s="32">
        <f t="shared" ref="BE4:BE6" si="14">AVERAGE(BC4:BD4)*100</f>
        <v>50</v>
      </c>
      <c r="BF4" s="32">
        <f t="shared" ref="BF4:BF6" si="15">AVERAGE(AP4:AS4,AU4:AW4,AY4:BA4,BC4:BD4)*100</f>
        <v>66.333333333333329</v>
      </c>
      <c r="BG4" s="31">
        <v>0.67</v>
      </c>
      <c r="BH4" s="31">
        <v>0.5</v>
      </c>
      <c r="BI4" s="31">
        <v>0.75</v>
      </c>
      <c r="BJ4" s="31">
        <v>0.5</v>
      </c>
      <c r="BK4" s="32">
        <f t="shared" ref="BK4:BK6" si="16">AVERAGE(BG4:BJ4)*100</f>
        <v>60.5</v>
      </c>
    </row>
    <row r="5" spans="1:63" s="59" customFormat="1" x14ac:dyDescent="0.25">
      <c r="A5" s="29" t="s">
        <v>991</v>
      </c>
      <c r="B5" s="29" t="s">
        <v>25</v>
      </c>
      <c r="C5" s="29" t="s">
        <v>26</v>
      </c>
      <c r="D5" s="29" t="s">
        <v>581</v>
      </c>
      <c r="E5" s="29" t="s">
        <v>543</v>
      </c>
      <c r="F5" s="29" t="s">
        <v>29</v>
      </c>
      <c r="G5" s="29" t="s">
        <v>854</v>
      </c>
      <c r="H5" s="29" t="s">
        <v>73</v>
      </c>
      <c r="I5" s="29" t="s">
        <v>32</v>
      </c>
      <c r="J5" s="29" t="s">
        <v>990</v>
      </c>
      <c r="K5" s="30">
        <v>45178.303356481483</v>
      </c>
      <c r="L5" s="30">
        <v>45178.386770833335</v>
      </c>
      <c r="M5" s="29" t="s">
        <v>992</v>
      </c>
      <c r="N5" s="31">
        <v>21.9</v>
      </c>
      <c r="O5" s="32">
        <f t="shared" si="0"/>
        <v>70.645161290322577</v>
      </c>
      <c r="P5" s="31">
        <v>1</v>
      </c>
      <c r="Q5" s="31">
        <v>0</v>
      </c>
      <c r="R5" s="32">
        <f t="shared" si="1"/>
        <v>50</v>
      </c>
      <c r="S5" s="31">
        <v>1</v>
      </c>
      <c r="T5" s="31">
        <v>1</v>
      </c>
      <c r="U5" s="32">
        <f t="shared" si="2"/>
        <v>100</v>
      </c>
      <c r="V5" s="31">
        <v>1</v>
      </c>
      <c r="W5" s="32">
        <f t="shared" si="3"/>
        <v>100</v>
      </c>
      <c r="X5" s="32">
        <f t="shared" si="4"/>
        <v>80</v>
      </c>
      <c r="Y5" s="31">
        <v>0.33</v>
      </c>
      <c r="Z5" s="32">
        <f t="shared" si="5"/>
        <v>33</v>
      </c>
      <c r="AA5" s="31">
        <v>0.6</v>
      </c>
      <c r="AB5" s="32">
        <f t="shared" si="6"/>
        <v>60</v>
      </c>
      <c r="AC5" s="31">
        <v>0</v>
      </c>
      <c r="AD5" s="32">
        <f t="shared" si="6"/>
        <v>0</v>
      </c>
      <c r="AE5" s="31">
        <v>0.5</v>
      </c>
      <c r="AF5" s="32">
        <f t="shared" si="7"/>
        <v>50</v>
      </c>
      <c r="AG5" s="31">
        <v>1</v>
      </c>
      <c r="AH5" s="32">
        <f t="shared" si="8"/>
        <v>100</v>
      </c>
      <c r="AI5" s="31">
        <v>0.5</v>
      </c>
      <c r="AJ5" s="31">
        <v>1</v>
      </c>
      <c r="AK5" s="31">
        <v>1</v>
      </c>
      <c r="AL5" s="31">
        <v>0.4</v>
      </c>
      <c r="AM5" s="31">
        <v>1</v>
      </c>
      <c r="AN5" s="32">
        <f t="shared" si="9"/>
        <v>78</v>
      </c>
      <c r="AO5" s="32">
        <f t="shared" si="10"/>
        <v>63.3</v>
      </c>
      <c r="AP5" s="31">
        <v>0.5</v>
      </c>
      <c r="AQ5" s="31">
        <v>0.75</v>
      </c>
      <c r="AR5" s="31">
        <v>1</v>
      </c>
      <c r="AS5" s="31">
        <v>0.8</v>
      </c>
      <c r="AT5" s="32">
        <f t="shared" si="11"/>
        <v>76.25</v>
      </c>
      <c r="AU5" s="31">
        <v>0.25</v>
      </c>
      <c r="AV5" s="31">
        <v>0.33</v>
      </c>
      <c r="AW5" s="31">
        <v>1</v>
      </c>
      <c r="AX5" s="32">
        <f t="shared" si="12"/>
        <v>52.666666666666671</v>
      </c>
      <c r="AY5" s="31">
        <v>1</v>
      </c>
      <c r="AZ5" s="31">
        <v>1</v>
      </c>
      <c r="BA5" s="31">
        <v>1</v>
      </c>
      <c r="BB5" s="32">
        <f t="shared" si="13"/>
        <v>100</v>
      </c>
      <c r="BC5" s="31">
        <v>0.67</v>
      </c>
      <c r="BD5" s="31">
        <v>0.33</v>
      </c>
      <c r="BE5" s="32">
        <f t="shared" si="14"/>
        <v>50</v>
      </c>
      <c r="BF5" s="32">
        <f t="shared" si="15"/>
        <v>71.916666666666671</v>
      </c>
      <c r="BG5" s="31">
        <v>0.55000000000000004</v>
      </c>
      <c r="BH5" s="31">
        <v>0.82</v>
      </c>
      <c r="BI5" s="31">
        <v>0.56999999999999995</v>
      </c>
      <c r="BJ5" s="31">
        <v>1</v>
      </c>
      <c r="BK5" s="32">
        <f t="shared" si="16"/>
        <v>73.5</v>
      </c>
    </row>
    <row r="6" spans="1:63" s="59" customFormat="1" x14ac:dyDescent="0.25">
      <c r="A6" s="29" t="s">
        <v>993</v>
      </c>
      <c r="B6" s="29" t="s">
        <v>25</v>
      </c>
      <c r="C6" s="29" t="s">
        <v>26</v>
      </c>
      <c r="D6" s="29" t="s">
        <v>994</v>
      </c>
      <c r="E6" s="29" t="s">
        <v>543</v>
      </c>
      <c r="F6" s="29" t="s">
        <v>164</v>
      </c>
      <c r="G6" s="29" t="s">
        <v>144</v>
      </c>
      <c r="H6" s="29" t="s">
        <v>144</v>
      </c>
      <c r="I6" s="29"/>
      <c r="J6" s="29" t="s">
        <v>990</v>
      </c>
      <c r="K6" s="39" t="s">
        <v>995</v>
      </c>
      <c r="L6" s="39" t="s">
        <v>996</v>
      </c>
      <c r="M6" s="39" t="s">
        <v>997</v>
      </c>
      <c r="N6" s="16">
        <v>22.44</v>
      </c>
      <c r="O6" s="32">
        <f t="shared" si="0"/>
        <v>72.387096774193552</v>
      </c>
      <c r="P6" s="16">
        <v>0.67</v>
      </c>
      <c r="Q6" s="16">
        <v>0.83</v>
      </c>
      <c r="R6" s="32">
        <f t="shared" si="1"/>
        <v>75</v>
      </c>
      <c r="S6" s="16">
        <v>1</v>
      </c>
      <c r="T6" s="16">
        <v>1</v>
      </c>
      <c r="U6" s="32">
        <f t="shared" si="2"/>
        <v>100</v>
      </c>
      <c r="V6" s="16">
        <v>0</v>
      </c>
      <c r="W6" s="32">
        <f t="shared" si="3"/>
        <v>0</v>
      </c>
      <c r="X6" s="32">
        <f t="shared" si="4"/>
        <v>70</v>
      </c>
      <c r="Y6" s="16">
        <v>0.33</v>
      </c>
      <c r="Z6" s="32">
        <f t="shared" si="5"/>
        <v>33</v>
      </c>
      <c r="AA6" s="16">
        <v>0.67</v>
      </c>
      <c r="AB6" s="32">
        <f t="shared" si="6"/>
        <v>67</v>
      </c>
      <c r="AC6" s="16">
        <v>1</v>
      </c>
      <c r="AD6" s="32">
        <f t="shared" si="6"/>
        <v>100</v>
      </c>
      <c r="AE6" s="16">
        <v>0.86</v>
      </c>
      <c r="AF6" s="32">
        <f t="shared" si="7"/>
        <v>86</v>
      </c>
      <c r="AG6" s="16">
        <v>0.75</v>
      </c>
      <c r="AH6" s="32">
        <f t="shared" si="8"/>
        <v>75</v>
      </c>
      <c r="AI6" s="16">
        <v>0.5</v>
      </c>
      <c r="AJ6" s="16">
        <v>1</v>
      </c>
      <c r="AK6" s="16">
        <v>1</v>
      </c>
      <c r="AL6" s="16">
        <v>1</v>
      </c>
      <c r="AM6" s="16">
        <v>0.4</v>
      </c>
      <c r="AN6" s="32">
        <f t="shared" si="9"/>
        <v>78</v>
      </c>
      <c r="AO6" s="32">
        <f t="shared" si="10"/>
        <v>75.099999999999994</v>
      </c>
      <c r="AP6" s="16">
        <v>1</v>
      </c>
      <c r="AQ6" s="16">
        <v>1</v>
      </c>
      <c r="AR6" s="16">
        <v>0.6</v>
      </c>
      <c r="AS6" s="16">
        <v>0.75</v>
      </c>
      <c r="AT6" s="32">
        <f t="shared" si="11"/>
        <v>83.75</v>
      </c>
      <c r="AU6" s="16">
        <v>0.67</v>
      </c>
      <c r="AV6" s="16">
        <v>1</v>
      </c>
      <c r="AW6" s="16">
        <v>0.5</v>
      </c>
      <c r="AX6" s="32">
        <f t="shared" si="12"/>
        <v>72.333333333333329</v>
      </c>
      <c r="AY6" s="16">
        <v>1</v>
      </c>
      <c r="AZ6" s="16">
        <v>0.5</v>
      </c>
      <c r="BA6" s="16">
        <v>0</v>
      </c>
      <c r="BB6" s="32">
        <f t="shared" si="13"/>
        <v>50</v>
      </c>
      <c r="BC6" s="16">
        <v>0.33</v>
      </c>
      <c r="BD6" s="16">
        <v>1</v>
      </c>
      <c r="BE6" s="32">
        <f t="shared" si="14"/>
        <v>66.5</v>
      </c>
      <c r="BF6" s="32">
        <f t="shared" si="15"/>
        <v>69.583333333333343</v>
      </c>
      <c r="BG6" s="16">
        <v>0.5</v>
      </c>
      <c r="BH6" s="16">
        <v>0.75</v>
      </c>
      <c r="BI6" s="16">
        <v>0.83</v>
      </c>
      <c r="BJ6" s="16">
        <v>1</v>
      </c>
      <c r="BK6" s="32">
        <f t="shared" si="16"/>
        <v>77</v>
      </c>
    </row>
    <row r="7" spans="1:63" s="61" customFormat="1" ht="15.75" x14ac:dyDescent="0.25">
      <c r="A7" s="96" t="s">
        <v>34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34"/>
      <c r="N7" s="8">
        <f>AVERAGE(N4:N6)</f>
        <v>22.103333333333335</v>
      </c>
      <c r="O7" s="8">
        <f t="shared" ref="O7:BK7" si="17">AVERAGE(O4:O6)</f>
        <v>71.3010752688172</v>
      </c>
      <c r="P7" s="8">
        <f t="shared" si="17"/>
        <v>0.75666666666666671</v>
      </c>
      <c r="Q7" s="8">
        <f t="shared" si="17"/>
        <v>0.61</v>
      </c>
      <c r="R7" s="8">
        <f t="shared" si="17"/>
        <v>68.333333333333329</v>
      </c>
      <c r="S7" s="8">
        <f t="shared" si="17"/>
        <v>1</v>
      </c>
      <c r="T7" s="8">
        <f t="shared" si="17"/>
        <v>1</v>
      </c>
      <c r="U7" s="8">
        <f t="shared" si="17"/>
        <v>100</v>
      </c>
      <c r="V7" s="8">
        <f t="shared" si="17"/>
        <v>0.66666666666666663</v>
      </c>
      <c r="W7" s="8">
        <f t="shared" si="17"/>
        <v>66.666666666666671</v>
      </c>
      <c r="X7" s="8">
        <f t="shared" si="17"/>
        <v>80.666666666666671</v>
      </c>
      <c r="Y7" s="8">
        <f t="shared" si="17"/>
        <v>0.38666666666666671</v>
      </c>
      <c r="Z7" s="8">
        <f t="shared" si="17"/>
        <v>38.666666666666664</v>
      </c>
      <c r="AA7" s="8">
        <f t="shared" si="17"/>
        <v>0.53333333333333333</v>
      </c>
      <c r="AB7" s="8">
        <f t="shared" si="17"/>
        <v>53.333333333333336</v>
      </c>
      <c r="AC7" s="8">
        <f t="shared" si="17"/>
        <v>0.66666666666666663</v>
      </c>
      <c r="AD7" s="8">
        <f t="shared" si="17"/>
        <v>66.666666666666671</v>
      </c>
      <c r="AE7" s="8">
        <f t="shared" si="17"/>
        <v>0.53666666666666663</v>
      </c>
      <c r="AF7" s="8">
        <f t="shared" si="17"/>
        <v>53.666666666666664</v>
      </c>
      <c r="AG7" s="8">
        <f t="shared" si="17"/>
        <v>0.91666666666666663</v>
      </c>
      <c r="AH7" s="8">
        <f t="shared" si="17"/>
        <v>91.666666666666671</v>
      </c>
      <c r="AI7" s="8">
        <f t="shared" si="17"/>
        <v>0.66666666666666663</v>
      </c>
      <c r="AJ7" s="8">
        <f t="shared" si="17"/>
        <v>0.83333333333333337</v>
      </c>
      <c r="AK7" s="8">
        <f t="shared" si="17"/>
        <v>0.79999999999999993</v>
      </c>
      <c r="AL7" s="8">
        <f t="shared" si="17"/>
        <v>0.79999999999999993</v>
      </c>
      <c r="AM7" s="8">
        <f t="shared" si="17"/>
        <v>0.79999999999999993</v>
      </c>
      <c r="AN7" s="8">
        <f t="shared" si="17"/>
        <v>78</v>
      </c>
      <c r="AO7" s="8">
        <f t="shared" si="17"/>
        <v>69.400000000000006</v>
      </c>
      <c r="AP7" s="8">
        <f t="shared" si="17"/>
        <v>0.75</v>
      </c>
      <c r="AQ7" s="8">
        <f t="shared" si="17"/>
        <v>0.66666666666666663</v>
      </c>
      <c r="AR7" s="8">
        <f t="shared" si="17"/>
        <v>0.8666666666666667</v>
      </c>
      <c r="AS7" s="8">
        <f t="shared" si="17"/>
        <v>0.78333333333333333</v>
      </c>
      <c r="AT7" s="8">
        <f t="shared" si="17"/>
        <v>76.666666666666671</v>
      </c>
      <c r="AU7" s="8">
        <f t="shared" si="17"/>
        <v>0.41666666666666669</v>
      </c>
      <c r="AV7" s="8">
        <f t="shared" si="17"/>
        <v>0.61</v>
      </c>
      <c r="AW7" s="8">
        <f t="shared" si="17"/>
        <v>0.61</v>
      </c>
      <c r="AX7" s="8">
        <f t="shared" si="17"/>
        <v>54.555555555555564</v>
      </c>
      <c r="AY7" s="8">
        <f t="shared" si="17"/>
        <v>1</v>
      </c>
      <c r="AZ7" s="8">
        <f t="shared" si="17"/>
        <v>0.83333333333333337</v>
      </c>
      <c r="BA7" s="8">
        <f t="shared" si="17"/>
        <v>0.66666666666666663</v>
      </c>
      <c r="BB7" s="8">
        <f t="shared" si="17"/>
        <v>83.333333333333329</v>
      </c>
      <c r="BC7" s="8">
        <f t="shared" si="17"/>
        <v>0.33333333333333331</v>
      </c>
      <c r="BD7" s="8">
        <f t="shared" si="17"/>
        <v>0.77666666666666673</v>
      </c>
      <c r="BE7" s="8">
        <f t="shared" si="17"/>
        <v>55.5</v>
      </c>
      <c r="BF7" s="8">
        <f t="shared" si="17"/>
        <v>69.277777777777786</v>
      </c>
      <c r="BG7" s="8">
        <f t="shared" si="17"/>
        <v>0.57333333333333336</v>
      </c>
      <c r="BH7" s="8">
        <f t="shared" si="17"/>
        <v>0.69</v>
      </c>
      <c r="BI7" s="8">
        <f t="shared" si="17"/>
        <v>0.71666666666666667</v>
      </c>
      <c r="BJ7" s="8">
        <f t="shared" si="17"/>
        <v>0.83333333333333337</v>
      </c>
      <c r="BK7" s="8">
        <f t="shared" si="17"/>
        <v>70.333333333333329</v>
      </c>
    </row>
  </sheetData>
  <mergeCells count="44"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BG1:BK1"/>
    <mergeCell ref="P2:R2"/>
    <mergeCell ref="S2:U2"/>
    <mergeCell ref="V2:W2"/>
    <mergeCell ref="X2:X3"/>
    <mergeCell ref="Y2:Z2"/>
    <mergeCell ref="AA2:AB2"/>
    <mergeCell ref="AC2:AD2"/>
    <mergeCell ref="AE2:AF2"/>
    <mergeCell ref="AG2:AH2"/>
    <mergeCell ref="P1:X1"/>
    <mergeCell ref="Y1:AO1"/>
    <mergeCell ref="AP1:BF1"/>
    <mergeCell ref="AI2:AN2"/>
    <mergeCell ref="AP2:AT2"/>
    <mergeCell ref="AU2:AX2"/>
    <mergeCell ref="BG3:BJ3"/>
    <mergeCell ref="A7:L7"/>
    <mergeCell ref="BC2:BE2"/>
    <mergeCell ref="BF2:BF3"/>
    <mergeCell ref="BG2:BK2"/>
    <mergeCell ref="P3:Q3"/>
    <mergeCell ref="S3:T3"/>
    <mergeCell ref="AI3:AM3"/>
    <mergeCell ref="AP3:AS3"/>
    <mergeCell ref="AU3:AW3"/>
    <mergeCell ref="AY3:BA3"/>
    <mergeCell ref="BC3:BD3"/>
    <mergeCell ref="M1:M3"/>
    <mergeCell ref="N1:N3"/>
    <mergeCell ref="O1:O3"/>
    <mergeCell ref="AY2:BB2"/>
  </mergeCells>
  <conditionalFormatting sqref="N6">
    <cfRule type="duplicateValues" dxfId="3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6"/>
  <sheetViews>
    <sheetView topLeftCell="AM58" workbookViewId="0">
      <selection activeCell="BJ69" sqref="BJ69"/>
    </sheetView>
  </sheetViews>
  <sheetFormatPr defaultRowHeight="15" x14ac:dyDescent="0.25"/>
  <cols>
    <col min="1" max="1" width="36.5703125" bestFit="1" customWidth="1"/>
    <col min="2" max="2" width="22.42578125" customWidth="1"/>
    <col min="3" max="3" width="14.7109375" bestFit="1" customWidth="1"/>
    <col min="4" max="4" width="36.5703125" bestFit="1" customWidth="1"/>
    <col min="5" max="5" width="10" bestFit="1" customWidth="1"/>
    <col min="6" max="6" width="32.42578125" bestFit="1" customWidth="1"/>
    <col min="7" max="7" width="10.85546875" bestFit="1" customWidth="1"/>
    <col min="8" max="8" width="18.42578125" bestFit="1" customWidth="1"/>
    <col min="9" max="9" width="19.140625" bestFit="1" customWidth="1"/>
    <col min="10" max="10" width="26.85546875" bestFit="1" customWidth="1"/>
    <col min="11" max="12" width="14.85546875" bestFit="1" customWidth="1"/>
    <col min="13" max="15" width="13" customWidth="1"/>
    <col min="16" max="17" width="5" customWidth="1"/>
    <col min="18" max="18" width="13" customWidth="1"/>
    <col min="19" max="19" width="4.42578125" customWidth="1"/>
    <col min="20" max="20" width="5.42578125" customWidth="1"/>
    <col min="21" max="21" width="13" customWidth="1"/>
    <col min="22" max="22" width="5" customWidth="1"/>
    <col min="23" max="24" width="13" customWidth="1"/>
    <col min="25" max="25" width="5" customWidth="1"/>
    <col min="26" max="26" width="13" customWidth="1"/>
    <col min="27" max="27" width="5" customWidth="1"/>
    <col min="28" max="28" width="13" customWidth="1"/>
    <col min="29" max="32" width="5" customWidth="1"/>
    <col min="33" max="33" width="13.5703125" customWidth="1"/>
    <col min="34" max="37" width="5" customWidth="1"/>
    <col min="38" max="39" width="13.5703125" customWidth="1"/>
    <col min="40" max="43" width="5" customWidth="1"/>
    <col min="44" max="44" width="13.5703125" customWidth="1"/>
    <col min="45" max="46" width="5" customWidth="1"/>
    <col min="47" max="47" width="13.5703125" customWidth="1"/>
    <col min="48" max="49" width="5.28515625" customWidth="1"/>
    <col min="50" max="50" width="12.85546875" customWidth="1"/>
    <col min="51" max="52" width="5" customWidth="1"/>
    <col min="53" max="53" width="12.85546875" customWidth="1"/>
    <col min="54" max="55" width="6.85546875" customWidth="1"/>
    <col min="56" max="57" width="12.85546875" customWidth="1"/>
    <col min="58" max="61" width="5" customWidth="1"/>
    <col min="62" max="62" width="12.85546875" customWidth="1"/>
  </cols>
  <sheetData>
    <row r="1" spans="1:62" x14ac:dyDescent="0.25">
      <c r="A1" s="97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524</v>
      </c>
      <c r="K1" s="97" t="s">
        <v>9</v>
      </c>
      <c r="L1" s="97" t="s">
        <v>10</v>
      </c>
      <c r="M1" s="95" t="s">
        <v>11</v>
      </c>
      <c r="N1" s="95" t="s">
        <v>525</v>
      </c>
      <c r="O1" s="95" t="s">
        <v>13</v>
      </c>
      <c r="P1" s="95" t="s">
        <v>526</v>
      </c>
      <c r="Q1" s="95"/>
      <c r="R1" s="95"/>
      <c r="S1" s="95"/>
      <c r="T1" s="95"/>
      <c r="U1" s="95"/>
      <c r="V1" s="95"/>
      <c r="W1" s="95"/>
      <c r="X1" s="95"/>
      <c r="Y1" s="95" t="s">
        <v>527</v>
      </c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 t="s">
        <v>528</v>
      </c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 t="s">
        <v>529</v>
      </c>
      <c r="BG1" s="95"/>
      <c r="BH1" s="95"/>
      <c r="BI1" s="95"/>
      <c r="BJ1" s="95"/>
    </row>
    <row r="2" spans="1:62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5"/>
      <c r="N2" s="95"/>
      <c r="O2" s="95"/>
      <c r="P2" s="95" t="s">
        <v>530</v>
      </c>
      <c r="Q2" s="95"/>
      <c r="R2" s="95"/>
      <c r="S2" s="95" t="s">
        <v>531</v>
      </c>
      <c r="T2" s="95"/>
      <c r="U2" s="95"/>
      <c r="V2" s="95" t="s">
        <v>532</v>
      </c>
      <c r="W2" s="95"/>
      <c r="X2" s="95" t="s">
        <v>23</v>
      </c>
      <c r="Y2" s="95" t="s">
        <v>833</v>
      </c>
      <c r="Z2" s="95"/>
      <c r="AA2" s="95" t="s">
        <v>834</v>
      </c>
      <c r="AB2" s="95"/>
      <c r="AC2" s="95" t="s">
        <v>835</v>
      </c>
      <c r="AD2" s="95"/>
      <c r="AE2" s="95"/>
      <c r="AF2" s="95"/>
      <c r="AG2" s="95"/>
      <c r="AH2" s="95" t="s">
        <v>836</v>
      </c>
      <c r="AI2" s="95"/>
      <c r="AJ2" s="95"/>
      <c r="AK2" s="95"/>
      <c r="AL2" s="95"/>
      <c r="AM2" s="95" t="s">
        <v>23</v>
      </c>
      <c r="AN2" s="95" t="s">
        <v>537</v>
      </c>
      <c r="AO2" s="95"/>
      <c r="AP2" s="95"/>
      <c r="AQ2" s="95"/>
      <c r="AR2" s="95"/>
      <c r="AS2" s="95" t="s">
        <v>538</v>
      </c>
      <c r="AT2" s="95"/>
      <c r="AU2" s="95"/>
      <c r="AV2" s="95" t="s">
        <v>837</v>
      </c>
      <c r="AW2" s="95"/>
      <c r="AX2" s="95"/>
      <c r="AY2" s="95" t="s">
        <v>540</v>
      </c>
      <c r="AZ2" s="95"/>
      <c r="BA2" s="95"/>
      <c r="BB2" s="95" t="s">
        <v>541</v>
      </c>
      <c r="BC2" s="95"/>
      <c r="BD2" s="95"/>
      <c r="BE2" s="95" t="s">
        <v>23</v>
      </c>
      <c r="BF2" s="95" t="s">
        <v>238</v>
      </c>
      <c r="BG2" s="95"/>
      <c r="BH2" s="95"/>
      <c r="BI2" s="95"/>
      <c r="BJ2" s="95"/>
    </row>
    <row r="3" spans="1:62" ht="38.25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5"/>
      <c r="N3" s="95"/>
      <c r="O3" s="95"/>
      <c r="P3" s="95" t="s">
        <v>22</v>
      </c>
      <c r="Q3" s="95"/>
      <c r="R3" s="76" t="s">
        <v>23</v>
      </c>
      <c r="S3" s="95" t="s">
        <v>22</v>
      </c>
      <c r="T3" s="95"/>
      <c r="U3" s="76" t="s">
        <v>23</v>
      </c>
      <c r="V3" s="76" t="s">
        <v>22</v>
      </c>
      <c r="W3" s="76" t="s">
        <v>23</v>
      </c>
      <c r="X3" s="95"/>
      <c r="Y3" s="76" t="s">
        <v>22</v>
      </c>
      <c r="Z3" s="76" t="s">
        <v>23</v>
      </c>
      <c r="AA3" s="76" t="s">
        <v>22</v>
      </c>
      <c r="AB3" s="76" t="s">
        <v>23</v>
      </c>
      <c r="AC3" s="95" t="s">
        <v>22</v>
      </c>
      <c r="AD3" s="95"/>
      <c r="AE3" s="95"/>
      <c r="AF3" s="95"/>
      <c r="AG3" s="76" t="s">
        <v>23</v>
      </c>
      <c r="AH3" s="95" t="s">
        <v>22</v>
      </c>
      <c r="AI3" s="95"/>
      <c r="AJ3" s="95"/>
      <c r="AK3" s="95"/>
      <c r="AL3" s="76" t="s">
        <v>23</v>
      </c>
      <c r="AM3" s="95"/>
      <c r="AN3" s="95" t="s">
        <v>22</v>
      </c>
      <c r="AO3" s="95"/>
      <c r="AP3" s="95"/>
      <c r="AQ3" s="95"/>
      <c r="AR3" s="76" t="s">
        <v>23</v>
      </c>
      <c r="AS3" s="95" t="s">
        <v>22</v>
      </c>
      <c r="AT3" s="95"/>
      <c r="AU3" s="76" t="s">
        <v>23</v>
      </c>
      <c r="AV3" s="95" t="s">
        <v>22</v>
      </c>
      <c r="AW3" s="95"/>
      <c r="AX3" s="76" t="s">
        <v>23</v>
      </c>
      <c r="AY3" s="95" t="s">
        <v>22</v>
      </c>
      <c r="AZ3" s="95"/>
      <c r="BA3" s="76" t="s">
        <v>23</v>
      </c>
      <c r="BB3" s="95" t="s">
        <v>22</v>
      </c>
      <c r="BC3" s="95"/>
      <c r="BD3" s="76" t="s">
        <v>23</v>
      </c>
      <c r="BE3" s="95"/>
      <c r="BF3" s="95" t="s">
        <v>22</v>
      </c>
      <c r="BG3" s="95"/>
      <c r="BH3" s="95"/>
      <c r="BI3" s="95"/>
      <c r="BJ3" s="76" t="s">
        <v>23</v>
      </c>
    </row>
    <row r="4" spans="1:62" x14ac:dyDescent="0.25">
      <c r="A4" s="4" t="s">
        <v>838</v>
      </c>
      <c r="B4" s="4" t="s">
        <v>25</v>
      </c>
      <c r="C4" s="4" t="s">
        <v>26</v>
      </c>
      <c r="D4" s="4" t="s">
        <v>88</v>
      </c>
      <c r="E4" s="4" t="s">
        <v>543</v>
      </c>
      <c r="F4" s="4" t="s">
        <v>29</v>
      </c>
      <c r="G4" s="4" t="s">
        <v>170</v>
      </c>
      <c r="H4" s="4" t="s">
        <v>170</v>
      </c>
      <c r="I4" s="4" t="s">
        <v>32</v>
      </c>
      <c r="J4" s="4" t="s">
        <v>839</v>
      </c>
      <c r="K4" s="5">
        <v>45177.485196759262</v>
      </c>
      <c r="L4" s="5">
        <v>45177.54478009259</v>
      </c>
      <c r="M4" s="6" t="s">
        <v>121</v>
      </c>
      <c r="N4" s="6">
        <v>21.69</v>
      </c>
      <c r="O4" s="7">
        <f t="shared" ref="O4:O65" si="0">N4/31*100</f>
        <v>69.967741935483872</v>
      </c>
      <c r="P4" s="6">
        <v>0.6</v>
      </c>
      <c r="Q4" s="6">
        <v>1</v>
      </c>
      <c r="R4" s="7">
        <f t="shared" ref="R4:R65" si="1">AVERAGE(P4:Q4)*100</f>
        <v>80</v>
      </c>
      <c r="S4" s="6">
        <v>0</v>
      </c>
      <c r="T4" s="6">
        <v>1</v>
      </c>
      <c r="U4" s="7">
        <f t="shared" ref="U4:U65" si="2">AVERAGE(S4:T4)*100</f>
        <v>50</v>
      </c>
      <c r="V4" s="6">
        <v>1</v>
      </c>
      <c r="W4" s="7">
        <f t="shared" ref="W4:W65" si="3">V4*100</f>
        <v>100</v>
      </c>
      <c r="X4" s="7">
        <f t="shared" ref="X4:X65" si="4">AVERAGE(P4:Q4,S4:T4,V4)*100</f>
        <v>72</v>
      </c>
      <c r="Y4" s="6">
        <v>0</v>
      </c>
      <c r="Z4" s="7">
        <f t="shared" ref="Z4:Z65" si="5">Y4*100</f>
        <v>0</v>
      </c>
      <c r="AA4" s="6">
        <v>0.71</v>
      </c>
      <c r="AB4" s="7">
        <f t="shared" ref="AB4:AB27" si="6">AA4*100</f>
        <v>71</v>
      </c>
      <c r="AC4" s="6">
        <v>1</v>
      </c>
      <c r="AD4" s="6">
        <v>1</v>
      </c>
      <c r="AE4" s="6">
        <v>1</v>
      </c>
      <c r="AF4" s="6">
        <v>0.5</v>
      </c>
      <c r="AG4" s="7">
        <f t="shared" ref="AG4:AG65" si="7">AVERAGE(AC4:AF4)*100</f>
        <v>87.5</v>
      </c>
      <c r="AH4" s="6">
        <v>1</v>
      </c>
      <c r="AI4" s="6">
        <v>0.33</v>
      </c>
      <c r="AJ4" s="6">
        <v>1</v>
      </c>
      <c r="AK4" s="6">
        <v>1</v>
      </c>
      <c r="AL4" s="7">
        <f t="shared" ref="AL4:AL65" si="8">AVERAGE(AH4:AK4)*100</f>
        <v>83.25</v>
      </c>
      <c r="AM4" s="7">
        <f t="shared" ref="AM4:AM65" si="9">AVERAGE(Y4,AA4,AC4:AF4,AH4:AK4)*100</f>
        <v>75.400000000000006</v>
      </c>
      <c r="AN4" s="6">
        <v>0.5</v>
      </c>
      <c r="AO4" s="6">
        <v>1</v>
      </c>
      <c r="AP4" s="6">
        <v>1</v>
      </c>
      <c r="AQ4" s="6">
        <v>1</v>
      </c>
      <c r="AR4" s="7">
        <f t="shared" ref="AR4:AR65" si="10">AVERAGE(AN4:AQ4)*100</f>
        <v>87.5</v>
      </c>
      <c r="AS4" s="6">
        <v>0.25</v>
      </c>
      <c r="AT4" s="6">
        <v>0.5</v>
      </c>
      <c r="AU4" s="7">
        <f t="shared" ref="AU4:AU65" si="11">AVERAGE(AS4:AT4)*100</f>
        <v>37.5</v>
      </c>
      <c r="AV4" s="6">
        <v>1</v>
      </c>
      <c r="AW4" s="6">
        <v>0.28999999999999998</v>
      </c>
      <c r="AX4" s="7">
        <f t="shared" ref="AX4:AX65" si="12">AVERAGE(AV4:AW4)*100</f>
        <v>64.5</v>
      </c>
      <c r="AY4" s="6">
        <v>0.44</v>
      </c>
      <c r="AZ4" s="6">
        <v>0.65</v>
      </c>
      <c r="BA4" s="7">
        <f t="shared" ref="BA4:BA65" si="13">AVERAGE(AY4:AZ4)*100</f>
        <v>54.500000000000007</v>
      </c>
      <c r="BB4" s="6">
        <v>0.67</v>
      </c>
      <c r="BC4" s="6">
        <v>1</v>
      </c>
      <c r="BD4" s="7">
        <f t="shared" ref="BD4:BD65" si="14">AVERAGE(BB4:BC4)*100</f>
        <v>83.5</v>
      </c>
      <c r="BE4" s="7">
        <f t="shared" ref="BE4:BE65" si="15">AVERAGE(AN4:AQ4,AS4:AT4,AV4:AW4,AY4:AZ4,BB4:BC4)*100</f>
        <v>69.166666666666671</v>
      </c>
      <c r="BF4" s="6">
        <v>0.5</v>
      </c>
      <c r="BG4" s="6">
        <v>0.5</v>
      </c>
      <c r="BH4" s="6">
        <v>0.67</v>
      </c>
      <c r="BI4" s="6">
        <v>0.57999999999999996</v>
      </c>
      <c r="BJ4" s="7">
        <f t="shared" ref="BJ4:BJ65" si="16">AVERAGE(BF4:BI4)*100</f>
        <v>56.25</v>
      </c>
    </row>
    <row r="5" spans="1:62" x14ac:dyDescent="0.25">
      <c r="A5" s="4" t="s">
        <v>840</v>
      </c>
      <c r="B5" s="4" t="s">
        <v>25</v>
      </c>
      <c r="C5" s="4" t="s">
        <v>26</v>
      </c>
      <c r="D5" s="4" t="s">
        <v>88</v>
      </c>
      <c r="E5" s="4" t="s">
        <v>543</v>
      </c>
      <c r="F5" s="4" t="s">
        <v>48</v>
      </c>
      <c r="G5" s="4" t="s">
        <v>213</v>
      </c>
      <c r="H5" s="4" t="s">
        <v>59</v>
      </c>
      <c r="I5" s="4" t="s">
        <v>32</v>
      </c>
      <c r="J5" s="4" t="s">
        <v>839</v>
      </c>
      <c r="K5" s="5">
        <v>45181.494618055556</v>
      </c>
      <c r="L5" s="5">
        <v>45181.535150462965</v>
      </c>
      <c r="M5" s="6" t="s">
        <v>97</v>
      </c>
      <c r="N5" s="6">
        <v>23.56</v>
      </c>
      <c r="O5" s="7">
        <f t="shared" si="0"/>
        <v>76</v>
      </c>
      <c r="P5" s="6">
        <v>1</v>
      </c>
      <c r="Q5" s="6">
        <v>0.83</v>
      </c>
      <c r="R5" s="7">
        <f t="shared" si="1"/>
        <v>91.5</v>
      </c>
      <c r="S5" s="6">
        <v>1</v>
      </c>
      <c r="T5" s="6">
        <v>1</v>
      </c>
      <c r="U5" s="7">
        <f t="shared" si="2"/>
        <v>100</v>
      </c>
      <c r="V5" s="6">
        <v>0.33</v>
      </c>
      <c r="W5" s="7">
        <f t="shared" si="3"/>
        <v>33</v>
      </c>
      <c r="X5" s="7">
        <f t="shared" si="4"/>
        <v>83.2</v>
      </c>
      <c r="Y5" s="6">
        <v>0.5</v>
      </c>
      <c r="Z5" s="7">
        <f t="shared" si="5"/>
        <v>50</v>
      </c>
      <c r="AA5" s="6">
        <v>0</v>
      </c>
      <c r="AB5" s="7">
        <f t="shared" si="6"/>
        <v>0</v>
      </c>
      <c r="AC5" s="6">
        <v>0.5</v>
      </c>
      <c r="AD5" s="6">
        <v>1</v>
      </c>
      <c r="AE5" s="6">
        <v>1</v>
      </c>
      <c r="AF5" s="6">
        <v>1</v>
      </c>
      <c r="AG5" s="7">
        <f t="shared" si="7"/>
        <v>87.5</v>
      </c>
      <c r="AH5" s="6">
        <v>0.33</v>
      </c>
      <c r="AI5" s="6">
        <v>1</v>
      </c>
      <c r="AJ5" s="6">
        <v>1</v>
      </c>
      <c r="AK5" s="6">
        <v>1</v>
      </c>
      <c r="AL5" s="7">
        <f t="shared" si="8"/>
        <v>83.25</v>
      </c>
      <c r="AM5" s="7">
        <f t="shared" si="9"/>
        <v>73.3</v>
      </c>
      <c r="AN5" s="6">
        <v>1</v>
      </c>
      <c r="AO5" s="6">
        <v>0.5</v>
      </c>
      <c r="AP5" s="6">
        <v>1</v>
      </c>
      <c r="AQ5" s="6">
        <v>1</v>
      </c>
      <c r="AR5" s="7">
        <f t="shared" si="10"/>
        <v>87.5</v>
      </c>
      <c r="AS5" s="6">
        <v>0.33</v>
      </c>
      <c r="AT5" s="6">
        <v>0</v>
      </c>
      <c r="AU5" s="7">
        <f t="shared" si="11"/>
        <v>16.5</v>
      </c>
      <c r="AV5" s="6">
        <v>0.43</v>
      </c>
      <c r="AW5" s="6">
        <v>1</v>
      </c>
      <c r="AX5" s="7">
        <f t="shared" si="12"/>
        <v>71.5</v>
      </c>
      <c r="AY5" s="6">
        <v>0.78</v>
      </c>
      <c r="AZ5" s="6">
        <v>0.67</v>
      </c>
      <c r="BA5" s="7">
        <f t="shared" si="13"/>
        <v>72.500000000000014</v>
      </c>
      <c r="BB5" s="6">
        <v>1</v>
      </c>
      <c r="BC5" s="6">
        <v>1</v>
      </c>
      <c r="BD5" s="7">
        <f t="shared" si="14"/>
        <v>100</v>
      </c>
      <c r="BE5" s="7">
        <f t="shared" si="15"/>
        <v>72.583333333333343</v>
      </c>
      <c r="BF5" s="6">
        <v>0.6</v>
      </c>
      <c r="BG5" s="6">
        <v>1</v>
      </c>
      <c r="BH5" s="6">
        <v>0.75</v>
      </c>
      <c r="BI5" s="6">
        <v>1</v>
      </c>
      <c r="BJ5" s="7">
        <f t="shared" si="16"/>
        <v>83.75</v>
      </c>
    </row>
    <row r="6" spans="1:62" x14ac:dyDescent="0.25">
      <c r="A6" s="4" t="s">
        <v>841</v>
      </c>
      <c r="B6" s="4" t="s">
        <v>25</v>
      </c>
      <c r="C6" s="4" t="s">
        <v>26</v>
      </c>
      <c r="D6" s="4" t="s">
        <v>547</v>
      </c>
      <c r="E6" s="4" t="s">
        <v>543</v>
      </c>
      <c r="F6" s="4" t="s">
        <v>48</v>
      </c>
      <c r="G6" s="4" t="s">
        <v>141</v>
      </c>
      <c r="H6" s="4" t="s">
        <v>141</v>
      </c>
      <c r="I6" s="4" t="s">
        <v>32</v>
      </c>
      <c r="J6" s="4" t="s">
        <v>839</v>
      </c>
      <c r="K6" s="5">
        <v>45182.784039351849</v>
      </c>
      <c r="L6" s="5">
        <v>45183.871168981481</v>
      </c>
      <c r="M6" s="6" t="s">
        <v>219</v>
      </c>
      <c r="N6" s="6">
        <v>23.2</v>
      </c>
      <c r="O6" s="7">
        <f t="shared" si="0"/>
        <v>74.838709677419359</v>
      </c>
      <c r="P6" s="6">
        <v>1</v>
      </c>
      <c r="Q6" s="6">
        <v>1</v>
      </c>
      <c r="R6" s="7">
        <f t="shared" si="1"/>
        <v>100</v>
      </c>
      <c r="S6" s="6">
        <v>1</v>
      </c>
      <c r="T6" s="6">
        <v>1</v>
      </c>
      <c r="U6" s="7">
        <f t="shared" si="2"/>
        <v>100</v>
      </c>
      <c r="V6" s="6">
        <v>1</v>
      </c>
      <c r="W6" s="7">
        <f t="shared" si="3"/>
        <v>100</v>
      </c>
      <c r="X6" s="7">
        <f t="shared" si="4"/>
        <v>100</v>
      </c>
      <c r="Y6" s="6">
        <v>1</v>
      </c>
      <c r="Z6" s="7">
        <f t="shared" si="5"/>
        <v>100</v>
      </c>
      <c r="AA6" s="6">
        <v>1</v>
      </c>
      <c r="AB6" s="7">
        <f t="shared" si="6"/>
        <v>100</v>
      </c>
      <c r="AC6" s="6">
        <v>1</v>
      </c>
      <c r="AD6" s="6">
        <v>1</v>
      </c>
      <c r="AE6" s="6">
        <v>1</v>
      </c>
      <c r="AF6" s="6">
        <v>0.5</v>
      </c>
      <c r="AG6" s="7">
        <f t="shared" si="7"/>
        <v>87.5</v>
      </c>
      <c r="AH6" s="6">
        <v>1</v>
      </c>
      <c r="AI6" s="6">
        <v>0.67</v>
      </c>
      <c r="AJ6" s="6">
        <v>1</v>
      </c>
      <c r="AK6" s="6">
        <v>0.75</v>
      </c>
      <c r="AL6" s="7">
        <f t="shared" si="8"/>
        <v>85.5</v>
      </c>
      <c r="AM6" s="7">
        <f t="shared" si="9"/>
        <v>89.2</v>
      </c>
      <c r="AN6" s="6">
        <v>1</v>
      </c>
      <c r="AO6" s="6">
        <v>0</v>
      </c>
      <c r="AP6" s="6">
        <v>1</v>
      </c>
      <c r="AQ6" s="6">
        <v>0.5</v>
      </c>
      <c r="AR6" s="7">
        <f t="shared" si="10"/>
        <v>62.5</v>
      </c>
      <c r="AS6" s="6">
        <v>1</v>
      </c>
      <c r="AT6" s="6">
        <v>0.25</v>
      </c>
      <c r="AU6" s="7">
        <f t="shared" si="11"/>
        <v>62.5</v>
      </c>
      <c r="AV6" s="6">
        <v>1</v>
      </c>
      <c r="AW6" s="6">
        <v>0.67</v>
      </c>
      <c r="AX6" s="7">
        <f t="shared" si="12"/>
        <v>83.5</v>
      </c>
      <c r="AY6" s="6">
        <v>0.5</v>
      </c>
      <c r="AZ6" s="6">
        <v>0.76</v>
      </c>
      <c r="BA6" s="7">
        <f t="shared" si="13"/>
        <v>63</v>
      </c>
      <c r="BB6" s="6">
        <v>0.5</v>
      </c>
      <c r="BC6" s="6">
        <v>0.2</v>
      </c>
      <c r="BD6" s="7">
        <f t="shared" si="14"/>
        <v>35</v>
      </c>
      <c r="BE6" s="7">
        <f t="shared" si="15"/>
        <v>61.5</v>
      </c>
      <c r="BF6" s="6">
        <v>0.56999999999999995</v>
      </c>
      <c r="BG6" s="6">
        <v>0.67</v>
      </c>
      <c r="BH6" s="6">
        <v>0.33</v>
      </c>
      <c r="BI6" s="6">
        <v>0.33</v>
      </c>
      <c r="BJ6" s="7">
        <f t="shared" si="16"/>
        <v>47.5</v>
      </c>
    </row>
    <row r="7" spans="1:62" x14ac:dyDescent="0.25">
      <c r="A7" s="4" t="s">
        <v>842</v>
      </c>
      <c r="B7" s="4" t="s">
        <v>25</v>
      </c>
      <c r="C7" s="4" t="s">
        <v>26</v>
      </c>
      <c r="D7" s="4" t="s">
        <v>135</v>
      </c>
      <c r="E7" s="4" t="s">
        <v>543</v>
      </c>
      <c r="F7" s="4" t="s">
        <v>58</v>
      </c>
      <c r="G7" s="4" t="s">
        <v>687</v>
      </c>
      <c r="H7" s="4" t="s">
        <v>216</v>
      </c>
      <c r="I7" s="4" t="s">
        <v>32</v>
      </c>
      <c r="J7" s="4" t="s">
        <v>839</v>
      </c>
      <c r="K7" s="5">
        <v>45177.575601851851</v>
      </c>
      <c r="L7" s="5">
        <v>45177.63894675926</v>
      </c>
      <c r="M7" s="6" t="s">
        <v>829</v>
      </c>
      <c r="N7" s="6">
        <v>26.11</v>
      </c>
      <c r="O7" s="7">
        <f t="shared" si="0"/>
        <v>84.225806451612911</v>
      </c>
      <c r="P7" s="6">
        <v>1</v>
      </c>
      <c r="Q7" s="6">
        <v>0.6</v>
      </c>
      <c r="R7" s="7">
        <f t="shared" si="1"/>
        <v>80</v>
      </c>
      <c r="S7" s="6">
        <v>0</v>
      </c>
      <c r="T7" s="6">
        <v>1</v>
      </c>
      <c r="U7" s="7">
        <f t="shared" si="2"/>
        <v>50</v>
      </c>
      <c r="V7" s="6">
        <v>1</v>
      </c>
      <c r="W7" s="7">
        <f t="shared" si="3"/>
        <v>100</v>
      </c>
      <c r="X7" s="7">
        <f t="shared" si="4"/>
        <v>72</v>
      </c>
      <c r="Y7" s="6">
        <v>1</v>
      </c>
      <c r="Z7" s="7">
        <f t="shared" si="5"/>
        <v>100</v>
      </c>
      <c r="AA7" s="6">
        <v>0.71</v>
      </c>
      <c r="AB7" s="7">
        <f t="shared" si="6"/>
        <v>71</v>
      </c>
      <c r="AC7" s="6">
        <v>1</v>
      </c>
      <c r="AD7" s="6">
        <v>1</v>
      </c>
      <c r="AE7" s="6">
        <v>1</v>
      </c>
      <c r="AF7" s="6">
        <v>1</v>
      </c>
      <c r="AG7" s="7">
        <f t="shared" si="7"/>
        <v>100</v>
      </c>
      <c r="AH7" s="6">
        <v>1</v>
      </c>
      <c r="AI7" s="6">
        <v>1</v>
      </c>
      <c r="AJ7" s="6">
        <v>1</v>
      </c>
      <c r="AK7" s="6">
        <v>1</v>
      </c>
      <c r="AL7" s="7">
        <f t="shared" si="8"/>
        <v>100</v>
      </c>
      <c r="AM7" s="7">
        <f t="shared" si="9"/>
        <v>97.100000000000009</v>
      </c>
      <c r="AN7" s="6">
        <v>1</v>
      </c>
      <c r="AO7" s="6">
        <v>1</v>
      </c>
      <c r="AP7" s="6">
        <v>1</v>
      </c>
      <c r="AQ7" s="6">
        <v>1</v>
      </c>
      <c r="AR7" s="7">
        <f t="shared" si="10"/>
        <v>100</v>
      </c>
      <c r="AS7" s="6">
        <v>1</v>
      </c>
      <c r="AT7" s="6">
        <v>1</v>
      </c>
      <c r="AU7" s="7">
        <f t="shared" si="11"/>
        <v>100</v>
      </c>
      <c r="AV7" s="6">
        <v>0.67</v>
      </c>
      <c r="AW7" s="6">
        <v>0.43</v>
      </c>
      <c r="AX7" s="7">
        <f t="shared" si="12"/>
        <v>55.000000000000007</v>
      </c>
      <c r="AY7" s="6">
        <v>0.5</v>
      </c>
      <c r="AZ7" s="6">
        <v>0.82</v>
      </c>
      <c r="BA7" s="7">
        <f t="shared" si="13"/>
        <v>65.999999999999986</v>
      </c>
      <c r="BB7" s="6">
        <v>1</v>
      </c>
      <c r="BC7" s="6">
        <v>1</v>
      </c>
      <c r="BD7" s="7">
        <f t="shared" si="14"/>
        <v>100</v>
      </c>
      <c r="BE7" s="7">
        <f t="shared" si="15"/>
        <v>86.833333333333329</v>
      </c>
      <c r="BF7" s="6">
        <v>0.5</v>
      </c>
      <c r="BG7" s="6">
        <v>0.67</v>
      </c>
      <c r="BH7" s="6">
        <v>0.67</v>
      </c>
      <c r="BI7" s="6">
        <v>0.55000000000000004</v>
      </c>
      <c r="BJ7" s="7">
        <f t="shared" si="16"/>
        <v>59.749999999999993</v>
      </c>
    </row>
    <row r="8" spans="1:62" x14ac:dyDescent="0.25">
      <c r="A8" s="4" t="s">
        <v>843</v>
      </c>
      <c r="B8" s="4" t="s">
        <v>25</v>
      </c>
      <c r="C8" s="4" t="s">
        <v>26</v>
      </c>
      <c r="D8" s="4" t="s">
        <v>135</v>
      </c>
      <c r="E8" s="4" t="s">
        <v>543</v>
      </c>
      <c r="F8" s="4" t="s">
        <v>58</v>
      </c>
      <c r="G8" s="4" t="s">
        <v>630</v>
      </c>
      <c r="H8" s="4" t="s">
        <v>630</v>
      </c>
      <c r="I8" s="4" t="s">
        <v>32</v>
      </c>
      <c r="J8" s="4" t="s">
        <v>839</v>
      </c>
      <c r="K8" s="5">
        <v>45177.575636574074</v>
      </c>
      <c r="L8" s="5">
        <v>45177.667523148149</v>
      </c>
      <c r="M8" s="6" t="s">
        <v>844</v>
      </c>
      <c r="N8" s="6">
        <v>22.46</v>
      </c>
      <c r="O8" s="7">
        <f t="shared" si="0"/>
        <v>72.451612903225808</v>
      </c>
      <c r="P8" s="6">
        <v>0.33</v>
      </c>
      <c r="Q8" s="6">
        <v>0.67</v>
      </c>
      <c r="R8" s="7">
        <f t="shared" si="1"/>
        <v>50</v>
      </c>
      <c r="S8" s="6">
        <v>0.6</v>
      </c>
      <c r="T8" s="6">
        <v>1</v>
      </c>
      <c r="U8" s="7">
        <f t="shared" si="2"/>
        <v>80</v>
      </c>
      <c r="V8" s="6">
        <v>1</v>
      </c>
      <c r="W8" s="7">
        <f t="shared" si="3"/>
        <v>100</v>
      </c>
      <c r="X8" s="7">
        <f t="shared" si="4"/>
        <v>72</v>
      </c>
      <c r="Y8" s="6">
        <v>1</v>
      </c>
      <c r="Z8" s="7">
        <f t="shared" si="5"/>
        <v>100</v>
      </c>
      <c r="AA8" s="6">
        <v>0</v>
      </c>
      <c r="AB8" s="7">
        <f t="shared" si="6"/>
        <v>0</v>
      </c>
      <c r="AC8" s="6">
        <v>0.5</v>
      </c>
      <c r="AD8" s="6">
        <v>1</v>
      </c>
      <c r="AE8" s="6">
        <v>1</v>
      </c>
      <c r="AF8" s="6">
        <v>1</v>
      </c>
      <c r="AG8" s="7">
        <f t="shared" si="7"/>
        <v>87.5</v>
      </c>
      <c r="AH8" s="6">
        <v>1</v>
      </c>
      <c r="AI8" s="6">
        <v>1</v>
      </c>
      <c r="AJ8" s="6">
        <v>0.33</v>
      </c>
      <c r="AK8" s="6">
        <v>1</v>
      </c>
      <c r="AL8" s="7">
        <f t="shared" si="8"/>
        <v>83.25</v>
      </c>
      <c r="AM8" s="7">
        <f t="shared" si="9"/>
        <v>78.3</v>
      </c>
      <c r="AN8" s="6">
        <v>1</v>
      </c>
      <c r="AO8" s="6">
        <v>1</v>
      </c>
      <c r="AP8" s="6">
        <v>0.5</v>
      </c>
      <c r="AQ8" s="6">
        <v>1</v>
      </c>
      <c r="AR8" s="7">
        <f t="shared" si="10"/>
        <v>87.5</v>
      </c>
      <c r="AS8" s="6">
        <v>0.25</v>
      </c>
      <c r="AT8" s="6">
        <v>0.25</v>
      </c>
      <c r="AU8" s="7">
        <f t="shared" si="11"/>
        <v>25</v>
      </c>
      <c r="AV8" s="6">
        <v>0.5</v>
      </c>
      <c r="AW8" s="6">
        <v>1</v>
      </c>
      <c r="AX8" s="7">
        <f t="shared" si="12"/>
        <v>75</v>
      </c>
      <c r="AY8" s="6">
        <v>0.78</v>
      </c>
      <c r="AZ8" s="6">
        <v>0.76</v>
      </c>
      <c r="BA8" s="7">
        <f t="shared" si="13"/>
        <v>77</v>
      </c>
      <c r="BB8" s="6">
        <v>0.4</v>
      </c>
      <c r="BC8" s="6">
        <v>1</v>
      </c>
      <c r="BD8" s="7">
        <f t="shared" si="14"/>
        <v>70</v>
      </c>
      <c r="BE8" s="7">
        <f t="shared" si="15"/>
        <v>70.333333333333343</v>
      </c>
      <c r="BF8" s="6">
        <v>0.5</v>
      </c>
      <c r="BG8" s="6">
        <v>0.57999999999999996</v>
      </c>
      <c r="BH8" s="6">
        <v>1</v>
      </c>
      <c r="BI8" s="6">
        <v>0.5</v>
      </c>
      <c r="BJ8" s="7">
        <f t="shared" si="16"/>
        <v>64.5</v>
      </c>
    </row>
    <row r="9" spans="1:62" x14ac:dyDescent="0.25">
      <c r="A9" s="4" t="s">
        <v>845</v>
      </c>
      <c r="B9" s="4" t="s">
        <v>25</v>
      </c>
      <c r="C9" s="4" t="s">
        <v>26</v>
      </c>
      <c r="D9" s="4" t="s">
        <v>88</v>
      </c>
      <c r="E9" s="4" t="s">
        <v>543</v>
      </c>
      <c r="F9" s="4" t="s">
        <v>48</v>
      </c>
      <c r="G9" s="4" t="s">
        <v>127</v>
      </c>
      <c r="H9" s="4" t="s">
        <v>127</v>
      </c>
      <c r="I9" s="4" t="s">
        <v>32</v>
      </c>
      <c r="J9" s="4" t="s">
        <v>839</v>
      </c>
      <c r="K9" s="5">
        <v>45182.529409722221</v>
      </c>
      <c r="L9" s="5">
        <v>45182.559201388889</v>
      </c>
      <c r="M9" s="6" t="s">
        <v>846</v>
      </c>
      <c r="N9" s="6">
        <v>19.010000000000002</v>
      </c>
      <c r="O9" s="7">
        <f t="shared" si="0"/>
        <v>61.322580645161295</v>
      </c>
      <c r="P9" s="6">
        <v>1</v>
      </c>
      <c r="Q9" s="6">
        <v>0.56999999999999995</v>
      </c>
      <c r="R9" s="7">
        <f t="shared" si="1"/>
        <v>78.499999999999986</v>
      </c>
      <c r="S9" s="6">
        <v>0</v>
      </c>
      <c r="T9" s="6">
        <v>1</v>
      </c>
      <c r="U9" s="7">
        <f t="shared" si="2"/>
        <v>50</v>
      </c>
      <c r="V9" s="6">
        <v>1</v>
      </c>
      <c r="W9" s="7">
        <f t="shared" si="3"/>
        <v>100</v>
      </c>
      <c r="X9" s="7">
        <f t="shared" si="4"/>
        <v>71.399999999999991</v>
      </c>
      <c r="Y9" s="6">
        <v>0</v>
      </c>
      <c r="Z9" s="7">
        <f t="shared" si="5"/>
        <v>0</v>
      </c>
      <c r="AA9" s="6">
        <v>0</v>
      </c>
      <c r="AB9" s="7">
        <f t="shared" si="6"/>
        <v>0</v>
      </c>
      <c r="AC9" s="6">
        <v>0.5</v>
      </c>
      <c r="AD9" s="6">
        <v>1</v>
      </c>
      <c r="AE9" s="6">
        <v>1</v>
      </c>
      <c r="AF9" s="6">
        <v>0.5</v>
      </c>
      <c r="AG9" s="7">
        <f t="shared" si="7"/>
        <v>75</v>
      </c>
      <c r="AH9" s="6">
        <v>1</v>
      </c>
      <c r="AI9" s="6">
        <v>1</v>
      </c>
      <c r="AJ9" s="6">
        <v>1</v>
      </c>
      <c r="AK9" s="6">
        <v>1</v>
      </c>
      <c r="AL9" s="7">
        <f t="shared" si="8"/>
        <v>100</v>
      </c>
      <c r="AM9" s="7">
        <f t="shared" si="9"/>
        <v>70</v>
      </c>
      <c r="AN9" s="6">
        <v>1</v>
      </c>
      <c r="AO9" s="6">
        <v>0.5</v>
      </c>
      <c r="AP9" s="6">
        <v>1</v>
      </c>
      <c r="AQ9" s="6">
        <v>1</v>
      </c>
      <c r="AR9" s="7">
        <f t="shared" si="10"/>
        <v>87.5</v>
      </c>
      <c r="AS9" s="6">
        <v>0</v>
      </c>
      <c r="AT9" s="6">
        <v>0</v>
      </c>
      <c r="AU9" s="7">
        <f t="shared" si="11"/>
        <v>0</v>
      </c>
      <c r="AV9" s="6">
        <v>0.56999999999999995</v>
      </c>
      <c r="AW9" s="6">
        <v>0</v>
      </c>
      <c r="AX9" s="7">
        <f t="shared" si="12"/>
        <v>28.499999999999996</v>
      </c>
      <c r="AY9" s="6">
        <v>0.59</v>
      </c>
      <c r="AZ9" s="6">
        <v>0.56000000000000005</v>
      </c>
      <c r="BA9" s="7">
        <f t="shared" si="13"/>
        <v>57.499999999999993</v>
      </c>
      <c r="BB9" s="6">
        <v>0.33</v>
      </c>
      <c r="BC9" s="6">
        <v>0.5</v>
      </c>
      <c r="BD9" s="7">
        <f t="shared" si="14"/>
        <v>41.5</v>
      </c>
      <c r="BE9" s="7">
        <f t="shared" si="15"/>
        <v>50.416666666666679</v>
      </c>
      <c r="BF9" s="6">
        <v>0.75</v>
      </c>
      <c r="BG9" s="6">
        <v>0.67</v>
      </c>
      <c r="BH9" s="6">
        <v>0.64</v>
      </c>
      <c r="BI9" s="6">
        <v>0.33</v>
      </c>
      <c r="BJ9" s="7">
        <f t="shared" si="16"/>
        <v>59.75</v>
      </c>
    </row>
    <row r="10" spans="1:62" x14ac:dyDescent="0.25">
      <c r="A10" s="4" t="s">
        <v>847</v>
      </c>
      <c r="B10" s="4" t="s">
        <v>25</v>
      </c>
      <c r="C10" s="4" t="s">
        <v>26</v>
      </c>
      <c r="D10" s="4" t="s">
        <v>88</v>
      </c>
      <c r="E10" s="4" t="s">
        <v>543</v>
      </c>
      <c r="F10" s="4" t="s">
        <v>48</v>
      </c>
      <c r="G10" s="4"/>
      <c r="H10" s="4" t="s">
        <v>216</v>
      </c>
      <c r="I10" s="4" t="s">
        <v>32</v>
      </c>
      <c r="J10" s="4" t="s">
        <v>839</v>
      </c>
      <c r="K10" s="5">
        <v>45183.525057870371</v>
      </c>
      <c r="L10" s="5">
        <v>45183.563067129631</v>
      </c>
      <c r="M10" s="6" t="s">
        <v>848</v>
      </c>
      <c r="N10" s="6">
        <v>24.06</v>
      </c>
      <c r="O10" s="7">
        <f t="shared" si="0"/>
        <v>77.612903225806448</v>
      </c>
      <c r="P10" s="6">
        <v>1</v>
      </c>
      <c r="Q10" s="6">
        <v>0.6</v>
      </c>
      <c r="R10" s="7">
        <f t="shared" si="1"/>
        <v>80</v>
      </c>
      <c r="S10" s="6">
        <v>1</v>
      </c>
      <c r="T10" s="6">
        <v>0.8</v>
      </c>
      <c r="U10" s="7">
        <f t="shared" si="2"/>
        <v>90</v>
      </c>
      <c r="V10" s="6">
        <v>1</v>
      </c>
      <c r="W10" s="7">
        <f t="shared" si="3"/>
        <v>100</v>
      </c>
      <c r="X10" s="7">
        <f t="shared" si="4"/>
        <v>88.000000000000014</v>
      </c>
      <c r="Y10" s="6">
        <v>1</v>
      </c>
      <c r="Z10" s="7">
        <f t="shared" si="5"/>
        <v>100</v>
      </c>
      <c r="AA10" s="6">
        <v>1</v>
      </c>
      <c r="AB10" s="7">
        <f t="shared" si="6"/>
        <v>100</v>
      </c>
      <c r="AC10" s="6">
        <v>1</v>
      </c>
      <c r="AD10" s="6">
        <v>0.5</v>
      </c>
      <c r="AE10" s="6">
        <v>1</v>
      </c>
      <c r="AF10" s="6">
        <v>1</v>
      </c>
      <c r="AG10" s="7">
        <f t="shared" si="7"/>
        <v>87.5</v>
      </c>
      <c r="AH10" s="6">
        <v>1</v>
      </c>
      <c r="AI10" s="6">
        <v>1</v>
      </c>
      <c r="AJ10" s="6">
        <v>0.33</v>
      </c>
      <c r="AK10" s="6">
        <v>1</v>
      </c>
      <c r="AL10" s="7">
        <f t="shared" si="8"/>
        <v>83.25</v>
      </c>
      <c r="AM10" s="7">
        <f t="shared" si="9"/>
        <v>88.3</v>
      </c>
      <c r="AN10" s="6">
        <v>1</v>
      </c>
      <c r="AO10" s="6">
        <v>1</v>
      </c>
      <c r="AP10" s="6">
        <v>0</v>
      </c>
      <c r="AQ10" s="6">
        <v>1</v>
      </c>
      <c r="AR10" s="7">
        <f t="shared" si="10"/>
        <v>75</v>
      </c>
      <c r="AS10" s="6">
        <v>0</v>
      </c>
      <c r="AT10" s="6">
        <v>0.5</v>
      </c>
      <c r="AU10" s="7">
        <f t="shared" si="11"/>
        <v>25</v>
      </c>
      <c r="AV10" s="6">
        <v>0.5</v>
      </c>
      <c r="AW10" s="6">
        <v>0.71</v>
      </c>
      <c r="AX10" s="7">
        <f t="shared" si="12"/>
        <v>60.5</v>
      </c>
      <c r="AY10" s="6">
        <v>0.78</v>
      </c>
      <c r="AZ10" s="6">
        <v>0.83</v>
      </c>
      <c r="BA10" s="7">
        <f t="shared" si="13"/>
        <v>80.5</v>
      </c>
      <c r="BB10" s="6">
        <v>1</v>
      </c>
      <c r="BC10" s="6">
        <v>1</v>
      </c>
      <c r="BD10" s="7">
        <f t="shared" si="14"/>
        <v>100</v>
      </c>
      <c r="BE10" s="7">
        <f t="shared" si="15"/>
        <v>69.333333333333343</v>
      </c>
      <c r="BF10" s="6">
        <v>0.5</v>
      </c>
      <c r="BG10" s="6">
        <v>1</v>
      </c>
      <c r="BH10" s="6">
        <v>0.5</v>
      </c>
      <c r="BI10" s="6">
        <v>0.5</v>
      </c>
      <c r="BJ10" s="7">
        <f t="shared" si="16"/>
        <v>62.5</v>
      </c>
    </row>
    <row r="11" spans="1:62" x14ac:dyDescent="0.25">
      <c r="A11" s="4" t="s">
        <v>849</v>
      </c>
      <c r="B11" s="4" t="s">
        <v>25</v>
      </c>
      <c r="C11" s="4" t="s">
        <v>26</v>
      </c>
      <c r="D11" s="4" t="s">
        <v>584</v>
      </c>
      <c r="E11" s="4" t="s">
        <v>543</v>
      </c>
      <c r="F11" s="4" t="s">
        <v>58</v>
      </c>
      <c r="G11" s="4" t="s">
        <v>765</v>
      </c>
      <c r="H11" s="4" t="s">
        <v>765</v>
      </c>
      <c r="I11" s="4"/>
      <c r="J11" s="4" t="s">
        <v>839</v>
      </c>
      <c r="K11" s="4" t="s">
        <v>850</v>
      </c>
      <c r="L11" s="4" t="s">
        <v>851</v>
      </c>
      <c r="M11" s="4" t="s">
        <v>852</v>
      </c>
      <c r="N11" s="6">
        <v>24.34</v>
      </c>
      <c r="O11" s="7">
        <f t="shared" si="0"/>
        <v>78.516129032258064</v>
      </c>
      <c r="P11" s="6">
        <v>1</v>
      </c>
      <c r="Q11" s="6">
        <v>0.6</v>
      </c>
      <c r="R11" s="7">
        <f t="shared" si="1"/>
        <v>80</v>
      </c>
      <c r="S11" s="6">
        <v>1</v>
      </c>
      <c r="T11" s="6">
        <v>1</v>
      </c>
      <c r="U11" s="7">
        <f t="shared" si="2"/>
        <v>100</v>
      </c>
      <c r="V11" s="6">
        <v>1</v>
      </c>
      <c r="W11" s="7">
        <f t="shared" si="3"/>
        <v>100</v>
      </c>
      <c r="X11" s="7">
        <f t="shared" si="4"/>
        <v>92</v>
      </c>
      <c r="Y11" s="6">
        <v>1</v>
      </c>
      <c r="Z11" s="7">
        <f t="shared" si="5"/>
        <v>100</v>
      </c>
      <c r="AA11" s="6">
        <v>1</v>
      </c>
      <c r="AB11" s="7">
        <f t="shared" si="6"/>
        <v>100</v>
      </c>
      <c r="AC11" s="6">
        <v>1</v>
      </c>
      <c r="AD11" s="6">
        <v>1</v>
      </c>
      <c r="AE11" s="6">
        <v>1</v>
      </c>
      <c r="AF11" s="6">
        <v>0.5</v>
      </c>
      <c r="AG11" s="7">
        <f t="shared" si="7"/>
        <v>87.5</v>
      </c>
      <c r="AH11" s="6">
        <v>1</v>
      </c>
      <c r="AI11" s="6">
        <v>1</v>
      </c>
      <c r="AJ11" s="6">
        <v>1</v>
      </c>
      <c r="AK11" s="6">
        <v>1</v>
      </c>
      <c r="AL11" s="7">
        <f t="shared" si="8"/>
        <v>100</v>
      </c>
      <c r="AM11" s="7">
        <f t="shared" si="9"/>
        <v>95</v>
      </c>
      <c r="AN11" s="6">
        <v>0.5</v>
      </c>
      <c r="AO11" s="6">
        <v>1</v>
      </c>
      <c r="AP11" s="6">
        <v>1</v>
      </c>
      <c r="AQ11" s="6">
        <v>1</v>
      </c>
      <c r="AR11" s="7">
        <f t="shared" si="10"/>
        <v>87.5</v>
      </c>
      <c r="AS11" s="6">
        <v>1</v>
      </c>
      <c r="AT11" s="6">
        <v>1</v>
      </c>
      <c r="AU11" s="7">
        <f t="shared" si="11"/>
        <v>100</v>
      </c>
      <c r="AV11" s="6">
        <v>0.33</v>
      </c>
      <c r="AW11" s="6">
        <v>1</v>
      </c>
      <c r="AX11" s="7">
        <f t="shared" si="12"/>
        <v>66.5</v>
      </c>
      <c r="AY11" s="6">
        <v>0.67</v>
      </c>
      <c r="AZ11" s="6">
        <v>0.72</v>
      </c>
      <c r="BA11" s="7">
        <f t="shared" si="13"/>
        <v>69.5</v>
      </c>
      <c r="BB11" s="6">
        <v>0.6</v>
      </c>
      <c r="BC11" s="6">
        <v>0</v>
      </c>
      <c r="BD11" s="7">
        <f t="shared" si="14"/>
        <v>30</v>
      </c>
      <c r="BE11" s="7">
        <f t="shared" si="15"/>
        <v>73.5</v>
      </c>
      <c r="BF11" s="6">
        <v>0.55000000000000004</v>
      </c>
      <c r="BG11" s="6">
        <v>0.42</v>
      </c>
      <c r="BH11" s="6">
        <v>0</v>
      </c>
      <c r="BI11" s="6">
        <v>0.45</v>
      </c>
      <c r="BJ11" s="7">
        <f t="shared" si="16"/>
        <v>35.5</v>
      </c>
    </row>
    <row r="12" spans="1:62" x14ac:dyDescent="0.25">
      <c r="A12" s="4" t="s">
        <v>853</v>
      </c>
      <c r="B12" s="4" t="s">
        <v>25</v>
      </c>
      <c r="C12" s="4" t="s">
        <v>26</v>
      </c>
      <c r="D12" s="4" t="s">
        <v>57</v>
      </c>
      <c r="E12" s="4" t="s">
        <v>543</v>
      </c>
      <c r="F12" s="4" t="s">
        <v>48</v>
      </c>
      <c r="G12" s="4" t="s">
        <v>854</v>
      </c>
      <c r="H12" s="4" t="s">
        <v>854</v>
      </c>
      <c r="I12" s="4" t="s">
        <v>32</v>
      </c>
      <c r="J12" s="4" t="s">
        <v>839</v>
      </c>
      <c r="K12" s="5">
        <v>45181.868437500001</v>
      </c>
      <c r="L12" s="5">
        <v>45181.994687500002</v>
      </c>
      <c r="M12" s="6" t="s">
        <v>855</v>
      </c>
      <c r="N12" s="6">
        <v>21.44</v>
      </c>
      <c r="O12" s="7">
        <f t="shared" si="0"/>
        <v>69.161290322580655</v>
      </c>
      <c r="P12" s="6">
        <v>0.67</v>
      </c>
      <c r="Q12" s="6">
        <v>0.6</v>
      </c>
      <c r="R12" s="7">
        <f t="shared" si="1"/>
        <v>63.5</v>
      </c>
      <c r="S12" s="6">
        <v>1</v>
      </c>
      <c r="T12" s="6">
        <v>0</v>
      </c>
      <c r="U12" s="7">
        <f t="shared" si="2"/>
        <v>50</v>
      </c>
      <c r="V12" s="6">
        <v>0.33</v>
      </c>
      <c r="W12" s="7">
        <f t="shared" si="3"/>
        <v>33</v>
      </c>
      <c r="X12" s="7">
        <f t="shared" si="4"/>
        <v>52</v>
      </c>
      <c r="Y12" s="6">
        <v>0</v>
      </c>
      <c r="Z12" s="7">
        <f t="shared" si="5"/>
        <v>0</v>
      </c>
      <c r="AA12" s="6">
        <v>1</v>
      </c>
      <c r="AB12" s="7">
        <f t="shared" si="6"/>
        <v>100</v>
      </c>
      <c r="AC12" s="6">
        <v>0.5</v>
      </c>
      <c r="AD12" s="6">
        <v>0</v>
      </c>
      <c r="AE12" s="6">
        <v>1</v>
      </c>
      <c r="AF12" s="6">
        <v>1</v>
      </c>
      <c r="AG12" s="7">
        <f t="shared" si="7"/>
        <v>62.5</v>
      </c>
      <c r="AH12" s="6">
        <v>0.33</v>
      </c>
      <c r="AI12" s="6">
        <v>1</v>
      </c>
      <c r="AJ12" s="6">
        <v>1</v>
      </c>
      <c r="AK12" s="6">
        <v>1</v>
      </c>
      <c r="AL12" s="7">
        <f t="shared" si="8"/>
        <v>83.25</v>
      </c>
      <c r="AM12" s="7">
        <f t="shared" si="9"/>
        <v>68.300000000000011</v>
      </c>
      <c r="AN12" s="6">
        <v>1</v>
      </c>
      <c r="AO12" s="6">
        <v>1</v>
      </c>
      <c r="AP12" s="6">
        <v>1</v>
      </c>
      <c r="AQ12" s="6">
        <v>1</v>
      </c>
      <c r="AR12" s="7">
        <f t="shared" si="10"/>
        <v>100</v>
      </c>
      <c r="AS12" s="6">
        <v>0.5</v>
      </c>
      <c r="AT12" s="6">
        <v>1</v>
      </c>
      <c r="AU12" s="7">
        <f t="shared" si="11"/>
        <v>75</v>
      </c>
      <c r="AV12" s="6">
        <v>0.33</v>
      </c>
      <c r="AW12" s="6">
        <v>1</v>
      </c>
      <c r="AX12" s="7">
        <f t="shared" si="12"/>
        <v>66.5</v>
      </c>
      <c r="AY12" s="6">
        <v>0.72</v>
      </c>
      <c r="AZ12" s="6">
        <v>0.88</v>
      </c>
      <c r="BA12" s="7">
        <f t="shared" si="13"/>
        <v>80</v>
      </c>
      <c r="BB12" s="6">
        <v>0.5</v>
      </c>
      <c r="BC12" s="6">
        <v>1</v>
      </c>
      <c r="BD12" s="7">
        <f t="shared" si="14"/>
        <v>75</v>
      </c>
      <c r="BE12" s="7">
        <f t="shared" si="15"/>
        <v>82.75</v>
      </c>
      <c r="BF12" s="6">
        <v>0.33</v>
      </c>
      <c r="BG12" s="6">
        <v>1</v>
      </c>
      <c r="BH12" s="6">
        <v>0.33</v>
      </c>
      <c r="BI12" s="6">
        <v>0.4</v>
      </c>
      <c r="BJ12" s="7">
        <f t="shared" si="16"/>
        <v>51.5</v>
      </c>
    </row>
    <row r="13" spans="1:62" x14ac:dyDescent="0.25">
      <c r="A13" s="4" t="s">
        <v>856</v>
      </c>
      <c r="B13" s="4" t="s">
        <v>25</v>
      </c>
      <c r="C13" s="4" t="s">
        <v>26</v>
      </c>
      <c r="D13" s="4" t="s">
        <v>857</v>
      </c>
      <c r="E13" s="4" t="s">
        <v>543</v>
      </c>
      <c r="F13" s="4" t="s">
        <v>164</v>
      </c>
      <c r="G13" s="4" t="s">
        <v>858</v>
      </c>
      <c r="H13" s="4" t="s">
        <v>858</v>
      </c>
      <c r="I13" s="4"/>
      <c r="J13" s="4" t="s">
        <v>839</v>
      </c>
      <c r="K13" s="4" t="s">
        <v>859</v>
      </c>
      <c r="L13" s="4" t="s">
        <v>860</v>
      </c>
      <c r="M13" s="4" t="s">
        <v>861</v>
      </c>
      <c r="N13" s="6">
        <v>15.03</v>
      </c>
      <c r="O13" s="7">
        <f t="shared" si="0"/>
        <v>48.483870967741929</v>
      </c>
      <c r="P13" s="6">
        <v>0.4</v>
      </c>
      <c r="Q13" s="6">
        <v>1</v>
      </c>
      <c r="R13" s="7">
        <f t="shared" si="1"/>
        <v>70</v>
      </c>
      <c r="S13" s="6">
        <v>0</v>
      </c>
      <c r="T13" s="6">
        <v>0.6</v>
      </c>
      <c r="U13" s="7">
        <f t="shared" si="2"/>
        <v>30</v>
      </c>
      <c r="V13" s="6">
        <v>1</v>
      </c>
      <c r="W13" s="7">
        <f t="shared" si="3"/>
        <v>100</v>
      </c>
      <c r="X13" s="7">
        <f t="shared" si="4"/>
        <v>60</v>
      </c>
      <c r="Y13" s="6">
        <v>0</v>
      </c>
      <c r="Z13" s="7">
        <f t="shared" si="5"/>
        <v>0</v>
      </c>
      <c r="AA13" s="6">
        <v>0</v>
      </c>
      <c r="AB13" s="7">
        <f t="shared" si="6"/>
        <v>0</v>
      </c>
      <c r="AC13" s="6">
        <v>1</v>
      </c>
      <c r="AD13" s="6">
        <v>0.5</v>
      </c>
      <c r="AE13" s="6">
        <v>0.5</v>
      </c>
      <c r="AF13" s="6">
        <v>0</v>
      </c>
      <c r="AG13" s="7">
        <f t="shared" si="7"/>
        <v>50</v>
      </c>
      <c r="AH13" s="6">
        <v>1</v>
      </c>
      <c r="AI13" s="6">
        <v>0</v>
      </c>
      <c r="AJ13" s="6" t="s">
        <v>45</v>
      </c>
      <c r="AK13" s="6">
        <v>0.33</v>
      </c>
      <c r="AL13" s="7">
        <f t="shared" si="8"/>
        <v>44.333333333333336</v>
      </c>
      <c r="AM13" s="7">
        <f t="shared" si="9"/>
        <v>37</v>
      </c>
      <c r="AN13" s="6">
        <v>0.8</v>
      </c>
      <c r="AO13" s="6">
        <v>1</v>
      </c>
      <c r="AP13" s="6">
        <v>1</v>
      </c>
      <c r="AQ13" s="6">
        <v>0.67</v>
      </c>
      <c r="AR13" s="7">
        <f t="shared" si="10"/>
        <v>86.75</v>
      </c>
      <c r="AS13" s="6">
        <v>0</v>
      </c>
      <c r="AT13" s="6" t="s">
        <v>45</v>
      </c>
      <c r="AU13" s="7">
        <f t="shared" si="11"/>
        <v>0</v>
      </c>
      <c r="AV13" s="6" t="s">
        <v>45</v>
      </c>
      <c r="AW13" s="6">
        <v>0.43</v>
      </c>
      <c r="AX13" s="7">
        <f t="shared" si="12"/>
        <v>43</v>
      </c>
      <c r="AY13" s="6">
        <v>0.44</v>
      </c>
      <c r="AZ13" s="6">
        <v>1</v>
      </c>
      <c r="BA13" s="7">
        <f t="shared" si="13"/>
        <v>72</v>
      </c>
      <c r="BB13" s="6">
        <v>0.5</v>
      </c>
      <c r="BC13" s="6">
        <v>1</v>
      </c>
      <c r="BD13" s="7">
        <f t="shared" si="14"/>
        <v>75</v>
      </c>
      <c r="BE13" s="7">
        <f t="shared" si="15"/>
        <v>68.399999999999991</v>
      </c>
      <c r="BF13" s="6">
        <v>0.28999999999999998</v>
      </c>
      <c r="BG13" s="6">
        <v>0.3</v>
      </c>
      <c r="BH13" s="6">
        <v>1</v>
      </c>
      <c r="BI13" s="6">
        <v>0.27</v>
      </c>
      <c r="BJ13" s="7">
        <f t="shared" si="16"/>
        <v>46.5</v>
      </c>
    </row>
    <row r="14" spans="1:62" x14ac:dyDescent="0.25">
      <c r="A14" s="4" t="s">
        <v>862</v>
      </c>
      <c r="B14" s="4" t="s">
        <v>25</v>
      </c>
      <c r="C14" s="4" t="s">
        <v>26</v>
      </c>
      <c r="D14" s="4" t="s">
        <v>27</v>
      </c>
      <c r="E14" s="4" t="s">
        <v>543</v>
      </c>
      <c r="F14" s="4" t="s">
        <v>48</v>
      </c>
      <c r="G14" s="4" t="s">
        <v>208</v>
      </c>
      <c r="H14" s="4" t="s">
        <v>208</v>
      </c>
      <c r="I14" s="4" t="s">
        <v>32</v>
      </c>
      <c r="J14" s="4" t="s">
        <v>839</v>
      </c>
      <c r="K14" s="5">
        <v>45182.664571759262</v>
      </c>
      <c r="L14" s="5">
        <v>45182.749108796299</v>
      </c>
      <c r="M14" s="6" t="s">
        <v>863</v>
      </c>
      <c r="N14" s="6">
        <v>21.36</v>
      </c>
      <c r="O14" s="7">
        <f t="shared" si="0"/>
        <v>68.903225806451601</v>
      </c>
      <c r="P14" s="6">
        <v>0.71</v>
      </c>
      <c r="Q14" s="6">
        <v>0.2</v>
      </c>
      <c r="R14" s="7">
        <f t="shared" si="1"/>
        <v>45.499999999999993</v>
      </c>
      <c r="S14" s="6">
        <v>1</v>
      </c>
      <c r="T14" s="6">
        <v>0</v>
      </c>
      <c r="U14" s="7">
        <f t="shared" si="2"/>
        <v>50</v>
      </c>
      <c r="V14" s="6">
        <v>1</v>
      </c>
      <c r="W14" s="7">
        <f t="shared" si="3"/>
        <v>100</v>
      </c>
      <c r="X14" s="7">
        <f t="shared" si="4"/>
        <v>58.20000000000001</v>
      </c>
      <c r="Y14" s="6">
        <v>1</v>
      </c>
      <c r="Z14" s="7">
        <f t="shared" si="5"/>
        <v>100</v>
      </c>
      <c r="AA14" s="6">
        <v>0</v>
      </c>
      <c r="AB14" s="7">
        <f t="shared" si="6"/>
        <v>0</v>
      </c>
      <c r="AC14" s="6">
        <v>0.5</v>
      </c>
      <c r="AD14" s="6">
        <v>1</v>
      </c>
      <c r="AE14" s="6">
        <v>0.5</v>
      </c>
      <c r="AF14" s="6">
        <v>0.5</v>
      </c>
      <c r="AG14" s="7">
        <f t="shared" si="7"/>
        <v>62.5</v>
      </c>
      <c r="AH14" s="6">
        <v>1</v>
      </c>
      <c r="AI14" s="6">
        <v>0</v>
      </c>
      <c r="AJ14" s="6">
        <v>1</v>
      </c>
      <c r="AK14" s="6">
        <v>1</v>
      </c>
      <c r="AL14" s="7">
        <f t="shared" si="8"/>
        <v>75</v>
      </c>
      <c r="AM14" s="7">
        <f t="shared" si="9"/>
        <v>65</v>
      </c>
      <c r="AN14" s="6">
        <v>0.33</v>
      </c>
      <c r="AO14" s="6">
        <v>1</v>
      </c>
      <c r="AP14" s="6">
        <v>1</v>
      </c>
      <c r="AQ14" s="6">
        <v>1</v>
      </c>
      <c r="AR14" s="7">
        <f t="shared" si="10"/>
        <v>83.25</v>
      </c>
      <c r="AS14" s="6">
        <v>0.75</v>
      </c>
      <c r="AT14" s="6">
        <v>0.67</v>
      </c>
      <c r="AU14" s="7">
        <f t="shared" si="11"/>
        <v>71</v>
      </c>
      <c r="AV14" s="6">
        <v>0.28999999999999998</v>
      </c>
      <c r="AW14" s="6">
        <v>1</v>
      </c>
      <c r="AX14" s="7">
        <f t="shared" si="12"/>
        <v>64.5</v>
      </c>
      <c r="AY14" s="6">
        <v>0.72</v>
      </c>
      <c r="AZ14" s="6">
        <v>0.83</v>
      </c>
      <c r="BA14" s="7">
        <f t="shared" si="13"/>
        <v>77.499999999999986</v>
      </c>
      <c r="BB14" s="6">
        <v>0.5</v>
      </c>
      <c r="BC14" s="6">
        <v>0.6</v>
      </c>
      <c r="BD14" s="7">
        <f t="shared" si="14"/>
        <v>55.000000000000007</v>
      </c>
      <c r="BE14" s="7">
        <f t="shared" si="15"/>
        <v>72.416666666666657</v>
      </c>
      <c r="BF14" s="6">
        <v>0.75</v>
      </c>
      <c r="BG14" s="6">
        <v>1</v>
      </c>
      <c r="BH14" s="6">
        <v>0.5</v>
      </c>
      <c r="BI14" s="6">
        <v>1</v>
      </c>
      <c r="BJ14" s="7">
        <f t="shared" si="16"/>
        <v>81.25</v>
      </c>
    </row>
    <row r="15" spans="1:62" x14ac:dyDescent="0.25">
      <c r="A15" s="4" t="s">
        <v>864</v>
      </c>
      <c r="B15" s="4" t="s">
        <v>25</v>
      </c>
      <c r="C15" s="4" t="s">
        <v>26</v>
      </c>
      <c r="D15" s="4" t="s">
        <v>865</v>
      </c>
      <c r="E15" s="4" t="s">
        <v>543</v>
      </c>
      <c r="F15" s="4" t="s">
        <v>164</v>
      </c>
      <c r="G15" s="4" t="s">
        <v>226</v>
      </c>
      <c r="H15" s="4" t="s">
        <v>226</v>
      </c>
      <c r="I15" s="4"/>
      <c r="J15" s="4" t="s">
        <v>839</v>
      </c>
      <c r="K15" s="4" t="s">
        <v>866</v>
      </c>
      <c r="L15" s="4" t="s">
        <v>867</v>
      </c>
      <c r="M15" s="4" t="s">
        <v>868</v>
      </c>
      <c r="N15" s="6">
        <v>23.62</v>
      </c>
      <c r="O15" s="7">
        <f t="shared" si="0"/>
        <v>76.193548387096783</v>
      </c>
      <c r="P15" s="6">
        <v>0.6</v>
      </c>
      <c r="Q15" s="6">
        <v>0.14000000000000001</v>
      </c>
      <c r="R15" s="7">
        <f t="shared" si="1"/>
        <v>37</v>
      </c>
      <c r="S15" s="6">
        <v>1</v>
      </c>
      <c r="T15" s="6">
        <v>1</v>
      </c>
      <c r="U15" s="7">
        <f t="shared" si="2"/>
        <v>100</v>
      </c>
      <c r="V15" s="6">
        <v>0</v>
      </c>
      <c r="W15" s="7">
        <f t="shared" si="3"/>
        <v>0</v>
      </c>
      <c r="X15" s="7">
        <f t="shared" si="4"/>
        <v>54.800000000000004</v>
      </c>
      <c r="Y15" s="6">
        <v>1</v>
      </c>
      <c r="Z15" s="7">
        <f t="shared" si="5"/>
        <v>100</v>
      </c>
      <c r="AA15" s="6">
        <v>1</v>
      </c>
      <c r="AB15" s="7">
        <f t="shared" si="6"/>
        <v>100</v>
      </c>
      <c r="AC15" s="6">
        <v>1</v>
      </c>
      <c r="AD15" s="6">
        <v>1</v>
      </c>
      <c r="AE15" s="6">
        <v>1</v>
      </c>
      <c r="AF15" s="6">
        <v>1</v>
      </c>
      <c r="AG15" s="7">
        <f t="shared" si="7"/>
        <v>100</v>
      </c>
      <c r="AH15" s="6">
        <v>1</v>
      </c>
      <c r="AI15" s="6">
        <v>1</v>
      </c>
      <c r="AJ15" s="6">
        <v>1</v>
      </c>
      <c r="AK15" s="6">
        <v>1</v>
      </c>
      <c r="AL15" s="7">
        <f t="shared" si="8"/>
        <v>100</v>
      </c>
      <c r="AM15" s="7">
        <f t="shared" si="9"/>
        <v>100</v>
      </c>
      <c r="AN15" s="6">
        <v>1</v>
      </c>
      <c r="AO15" s="6">
        <v>1</v>
      </c>
      <c r="AP15" s="6">
        <v>0.5</v>
      </c>
      <c r="AQ15" s="6">
        <v>0.8</v>
      </c>
      <c r="AR15" s="7">
        <f t="shared" si="10"/>
        <v>82.5</v>
      </c>
      <c r="AS15" s="6">
        <v>1</v>
      </c>
      <c r="AT15" s="6">
        <v>0.5</v>
      </c>
      <c r="AU15" s="7">
        <f t="shared" si="11"/>
        <v>75</v>
      </c>
      <c r="AV15" s="6">
        <v>0</v>
      </c>
      <c r="AW15" s="6">
        <v>0.33</v>
      </c>
      <c r="AX15" s="7">
        <f t="shared" si="12"/>
        <v>16.5</v>
      </c>
      <c r="AY15" s="6">
        <v>0.67</v>
      </c>
      <c r="AZ15" s="6">
        <v>0.88</v>
      </c>
      <c r="BA15" s="7">
        <f t="shared" si="13"/>
        <v>77.5</v>
      </c>
      <c r="BB15" s="6">
        <v>0.67</v>
      </c>
      <c r="BC15" s="6">
        <v>0.4</v>
      </c>
      <c r="BD15" s="7">
        <f t="shared" si="14"/>
        <v>53.5</v>
      </c>
      <c r="BE15" s="7">
        <f t="shared" si="15"/>
        <v>64.583333333333343</v>
      </c>
      <c r="BF15" s="6">
        <v>0.82</v>
      </c>
      <c r="BG15" s="6">
        <v>1</v>
      </c>
      <c r="BH15" s="6">
        <v>0.6</v>
      </c>
      <c r="BI15" s="6">
        <v>0.71</v>
      </c>
      <c r="BJ15" s="7">
        <f t="shared" si="16"/>
        <v>78.25</v>
      </c>
    </row>
    <row r="16" spans="1:62" x14ac:dyDescent="0.25">
      <c r="A16" s="4" t="s">
        <v>869</v>
      </c>
      <c r="B16" s="4" t="s">
        <v>25</v>
      </c>
      <c r="C16" s="4" t="s">
        <v>26</v>
      </c>
      <c r="D16" s="4" t="s">
        <v>135</v>
      </c>
      <c r="E16" s="4" t="s">
        <v>543</v>
      </c>
      <c r="F16" s="4" t="s">
        <v>48</v>
      </c>
      <c r="G16" s="4" t="s">
        <v>31</v>
      </c>
      <c r="H16" s="4" t="s">
        <v>59</v>
      </c>
      <c r="I16" s="4" t="s">
        <v>32</v>
      </c>
      <c r="J16" s="4" t="s">
        <v>839</v>
      </c>
      <c r="K16" s="5">
        <v>45177.575729166667</v>
      </c>
      <c r="L16" s="5">
        <v>45177.65253472222</v>
      </c>
      <c r="M16" s="6" t="s">
        <v>868</v>
      </c>
      <c r="N16" s="6">
        <v>25.21</v>
      </c>
      <c r="O16" s="7">
        <f t="shared" si="0"/>
        <v>81.322580645161295</v>
      </c>
      <c r="P16" s="6">
        <v>0.43</v>
      </c>
      <c r="Q16" s="6">
        <v>0.4</v>
      </c>
      <c r="R16" s="7">
        <f t="shared" si="1"/>
        <v>41.5</v>
      </c>
      <c r="S16" s="6">
        <v>1</v>
      </c>
      <c r="T16" s="6">
        <v>1</v>
      </c>
      <c r="U16" s="7">
        <f t="shared" si="2"/>
        <v>100</v>
      </c>
      <c r="V16" s="6">
        <v>1</v>
      </c>
      <c r="W16" s="7">
        <f t="shared" si="3"/>
        <v>100</v>
      </c>
      <c r="X16" s="7">
        <f t="shared" si="4"/>
        <v>76.599999999999994</v>
      </c>
      <c r="Y16" s="6">
        <v>1</v>
      </c>
      <c r="Z16" s="7">
        <f t="shared" si="5"/>
        <v>100</v>
      </c>
      <c r="AA16" s="6">
        <v>1</v>
      </c>
      <c r="AB16" s="7">
        <f t="shared" si="6"/>
        <v>100</v>
      </c>
      <c r="AC16" s="6">
        <v>0.5</v>
      </c>
      <c r="AD16" s="6">
        <v>1</v>
      </c>
      <c r="AE16" s="6">
        <v>1</v>
      </c>
      <c r="AF16" s="6">
        <v>1</v>
      </c>
      <c r="AG16" s="7">
        <f t="shared" si="7"/>
        <v>87.5</v>
      </c>
      <c r="AH16" s="6">
        <v>1</v>
      </c>
      <c r="AI16" s="6">
        <v>1</v>
      </c>
      <c r="AJ16" s="6">
        <v>1</v>
      </c>
      <c r="AK16" s="6">
        <v>1</v>
      </c>
      <c r="AL16" s="7">
        <f t="shared" si="8"/>
        <v>100</v>
      </c>
      <c r="AM16" s="7">
        <f t="shared" si="9"/>
        <v>95</v>
      </c>
      <c r="AN16" s="6">
        <v>1</v>
      </c>
      <c r="AO16" s="6">
        <v>1</v>
      </c>
      <c r="AP16" s="6">
        <v>1</v>
      </c>
      <c r="AQ16" s="6">
        <v>0.8</v>
      </c>
      <c r="AR16" s="7">
        <f t="shared" si="10"/>
        <v>95</v>
      </c>
      <c r="AS16" s="6">
        <v>1</v>
      </c>
      <c r="AT16" s="6">
        <v>0</v>
      </c>
      <c r="AU16" s="7">
        <f t="shared" si="11"/>
        <v>50</v>
      </c>
      <c r="AV16" s="6">
        <v>0.83</v>
      </c>
      <c r="AW16" s="6">
        <v>0.56999999999999995</v>
      </c>
      <c r="AX16" s="7">
        <f t="shared" si="12"/>
        <v>70</v>
      </c>
      <c r="AY16" s="6">
        <v>0.76</v>
      </c>
      <c r="AZ16" s="6">
        <v>0.89</v>
      </c>
      <c r="BA16" s="7">
        <f t="shared" si="13"/>
        <v>82.5</v>
      </c>
      <c r="BB16" s="6">
        <v>1</v>
      </c>
      <c r="BC16" s="6">
        <v>0.5</v>
      </c>
      <c r="BD16" s="7">
        <f t="shared" si="14"/>
        <v>75</v>
      </c>
      <c r="BE16" s="7">
        <f t="shared" si="15"/>
        <v>77.916666666666671</v>
      </c>
      <c r="BF16" s="6">
        <v>0.75</v>
      </c>
      <c r="BG16" s="6">
        <v>0.5</v>
      </c>
      <c r="BH16" s="6">
        <v>0.73</v>
      </c>
      <c r="BI16" s="6">
        <v>0.55000000000000004</v>
      </c>
      <c r="BJ16" s="7">
        <f t="shared" si="16"/>
        <v>63.250000000000007</v>
      </c>
    </row>
    <row r="17" spans="1:62" x14ac:dyDescent="0.25">
      <c r="A17" s="4" t="s">
        <v>870</v>
      </c>
      <c r="B17" s="4" t="s">
        <v>25</v>
      </c>
      <c r="C17" s="4" t="s">
        <v>26</v>
      </c>
      <c r="D17" s="4" t="s">
        <v>69</v>
      </c>
      <c r="E17" s="4" t="s">
        <v>543</v>
      </c>
      <c r="F17" s="4" t="s">
        <v>48</v>
      </c>
      <c r="G17" s="4" t="s">
        <v>210</v>
      </c>
      <c r="H17" s="4" t="s">
        <v>210</v>
      </c>
      <c r="I17" s="4" t="s">
        <v>32</v>
      </c>
      <c r="J17" s="4" t="s">
        <v>839</v>
      </c>
      <c r="K17" s="5">
        <v>45179.847650462965</v>
      </c>
      <c r="L17" s="5">
        <v>45179.909953703704</v>
      </c>
      <c r="M17" s="6" t="s">
        <v>80</v>
      </c>
      <c r="N17" s="6">
        <v>25.64</v>
      </c>
      <c r="O17" s="7">
        <f t="shared" si="0"/>
        <v>82.709677419354847</v>
      </c>
      <c r="P17" s="6">
        <v>1</v>
      </c>
      <c r="Q17" s="6">
        <v>1</v>
      </c>
      <c r="R17" s="7">
        <f t="shared" si="1"/>
        <v>100</v>
      </c>
      <c r="S17" s="6">
        <v>0.6</v>
      </c>
      <c r="T17" s="6">
        <v>1</v>
      </c>
      <c r="U17" s="7">
        <f t="shared" si="2"/>
        <v>80</v>
      </c>
      <c r="V17" s="6">
        <v>0.67</v>
      </c>
      <c r="W17" s="7">
        <f t="shared" si="3"/>
        <v>67</v>
      </c>
      <c r="X17" s="7">
        <f t="shared" si="4"/>
        <v>85.4</v>
      </c>
      <c r="Y17" s="6">
        <v>1</v>
      </c>
      <c r="Z17" s="7">
        <f t="shared" si="5"/>
        <v>100</v>
      </c>
      <c r="AA17" s="6">
        <v>1</v>
      </c>
      <c r="AB17" s="7">
        <f t="shared" si="6"/>
        <v>100</v>
      </c>
      <c r="AC17" s="6">
        <v>1</v>
      </c>
      <c r="AD17" s="6">
        <v>0</v>
      </c>
      <c r="AE17" s="6">
        <v>1</v>
      </c>
      <c r="AF17" s="6">
        <v>1</v>
      </c>
      <c r="AG17" s="7">
        <f t="shared" si="7"/>
        <v>75</v>
      </c>
      <c r="AH17" s="6">
        <v>1</v>
      </c>
      <c r="AI17" s="6">
        <v>1</v>
      </c>
      <c r="AJ17" s="6">
        <v>1</v>
      </c>
      <c r="AK17" s="6">
        <v>1</v>
      </c>
      <c r="AL17" s="7">
        <f t="shared" si="8"/>
        <v>100</v>
      </c>
      <c r="AM17" s="7">
        <f t="shared" si="9"/>
        <v>90</v>
      </c>
      <c r="AN17" s="6">
        <v>1</v>
      </c>
      <c r="AO17" s="6">
        <v>1</v>
      </c>
      <c r="AP17" s="6">
        <v>0.8</v>
      </c>
      <c r="AQ17" s="6">
        <v>1</v>
      </c>
      <c r="AR17" s="7">
        <f t="shared" si="10"/>
        <v>95</v>
      </c>
      <c r="AS17" s="6">
        <v>0.17</v>
      </c>
      <c r="AT17" s="6">
        <v>1</v>
      </c>
      <c r="AU17" s="7">
        <f t="shared" si="11"/>
        <v>58.5</v>
      </c>
      <c r="AV17" s="6">
        <v>1</v>
      </c>
      <c r="AW17" s="6">
        <v>0.43</v>
      </c>
      <c r="AX17" s="7">
        <f t="shared" si="12"/>
        <v>71.5</v>
      </c>
      <c r="AY17" s="6">
        <v>0.83</v>
      </c>
      <c r="AZ17" s="6">
        <v>1</v>
      </c>
      <c r="BA17" s="7">
        <f t="shared" si="13"/>
        <v>91.5</v>
      </c>
      <c r="BB17" s="6">
        <v>1</v>
      </c>
      <c r="BC17" s="6">
        <v>0.67</v>
      </c>
      <c r="BD17" s="7">
        <f t="shared" si="14"/>
        <v>83.5</v>
      </c>
      <c r="BE17" s="7">
        <f t="shared" si="15"/>
        <v>82.5</v>
      </c>
      <c r="BF17" s="6">
        <v>0.5</v>
      </c>
      <c r="BG17" s="6">
        <v>0.5</v>
      </c>
      <c r="BH17" s="6">
        <v>0.75</v>
      </c>
      <c r="BI17" s="6">
        <v>0.73</v>
      </c>
      <c r="BJ17" s="7">
        <f t="shared" si="16"/>
        <v>62</v>
      </c>
    </row>
    <row r="18" spans="1:62" x14ac:dyDescent="0.25">
      <c r="A18" s="4" t="s">
        <v>871</v>
      </c>
      <c r="B18" s="4" t="s">
        <v>25</v>
      </c>
      <c r="C18" s="4" t="s">
        <v>26</v>
      </c>
      <c r="D18" s="4" t="s">
        <v>671</v>
      </c>
      <c r="E18" s="4" t="s">
        <v>543</v>
      </c>
      <c r="F18" s="4" t="s">
        <v>29</v>
      </c>
      <c r="G18" s="4"/>
      <c r="H18" s="4"/>
      <c r="I18" s="4" t="s">
        <v>32</v>
      </c>
      <c r="J18" s="4" t="s">
        <v>839</v>
      </c>
      <c r="K18" s="5">
        <v>45184.663206018522</v>
      </c>
      <c r="L18" s="5">
        <v>45184.75371527778</v>
      </c>
      <c r="M18" s="6" t="s">
        <v>872</v>
      </c>
      <c r="N18" s="6">
        <v>18.690000000000001</v>
      </c>
      <c r="O18" s="7">
        <f t="shared" si="0"/>
        <v>60.29032258064516</v>
      </c>
      <c r="P18" s="6">
        <v>1</v>
      </c>
      <c r="Q18" s="6">
        <v>0.6</v>
      </c>
      <c r="R18" s="7">
        <f t="shared" si="1"/>
        <v>80</v>
      </c>
      <c r="S18" s="6">
        <v>0</v>
      </c>
      <c r="T18" s="6">
        <v>0.8</v>
      </c>
      <c r="U18" s="7">
        <f t="shared" si="2"/>
        <v>40</v>
      </c>
      <c r="V18" s="6">
        <v>1</v>
      </c>
      <c r="W18" s="7">
        <f t="shared" si="3"/>
        <v>100</v>
      </c>
      <c r="X18" s="7">
        <f t="shared" si="4"/>
        <v>68</v>
      </c>
      <c r="Y18" s="6">
        <v>0</v>
      </c>
      <c r="Z18" s="7">
        <f t="shared" si="5"/>
        <v>0</v>
      </c>
      <c r="AA18" s="6">
        <v>0</v>
      </c>
      <c r="AB18" s="7">
        <f t="shared" si="6"/>
        <v>0</v>
      </c>
      <c r="AC18" s="6">
        <v>1</v>
      </c>
      <c r="AD18" s="6">
        <v>0</v>
      </c>
      <c r="AE18" s="6">
        <v>1</v>
      </c>
      <c r="AF18" s="6">
        <v>0.5</v>
      </c>
      <c r="AG18" s="7">
        <f t="shared" si="7"/>
        <v>62.5</v>
      </c>
      <c r="AH18" s="6">
        <v>0</v>
      </c>
      <c r="AI18" s="6">
        <v>1</v>
      </c>
      <c r="AJ18" s="6">
        <v>1</v>
      </c>
      <c r="AK18" s="6">
        <v>1</v>
      </c>
      <c r="AL18" s="7">
        <f t="shared" si="8"/>
        <v>75</v>
      </c>
      <c r="AM18" s="7">
        <f t="shared" si="9"/>
        <v>55.000000000000007</v>
      </c>
      <c r="AN18" s="6">
        <v>1</v>
      </c>
      <c r="AO18" s="6">
        <v>1</v>
      </c>
      <c r="AP18" s="6">
        <v>1</v>
      </c>
      <c r="AQ18" s="6">
        <v>0</v>
      </c>
      <c r="AR18" s="7">
        <f t="shared" si="10"/>
        <v>75</v>
      </c>
      <c r="AS18" s="6">
        <v>1</v>
      </c>
      <c r="AT18" s="6">
        <v>1</v>
      </c>
      <c r="AU18" s="7">
        <f t="shared" si="11"/>
        <v>100</v>
      </c>
      <c r="AV18" s="6">
        <v>0.43</v>
      </c>
      <c r="AW18" s="6">
        <v>0.33</v>
      </c>
      <c r="AX18" s="7">
        <f t="shared" si="12"/>
        <v>38</v>
      </c>
      <c r="AY18" s="6">
        <v>0.56000000000000005</v>
      </c>
      <c r="AZ18" s="6">
        <v>0.78</v>
      </c>
      <c r="BA18" s="7">
        <f t="shared" si="13"/>
        <v>67</v>
      </c>
      <c r="BB18" s="6">
        <v>0.5</v>
      </c>
      <c r="BC18" s="6">
        <v>0.4</v>
      </c>
      <c r="BD18" s="7">
        <f t="shared" si="14"/>
        <v>45</v>
      </c>
      <c r="BE18" s="7">
        <f t="shared" si="15"/>
        <v>66.666666666666657</v>
      </c>
      <c r="BF18" s="6">
        <v>0.5</v>
      </c>
      <c r="BG18" s="6">
        <v>0.55000000000000004</v>
      </c>
      <c r="BH18" s="6">
        <v>0.5</v>
      </c>
      <c r="BI18" s="6">
        <v>0.25</v>
      </c>
      <c r="BJ18" s="7">
        <f t="shared" si="16"/>
        <v>45</v>
      </c>
    </row>
    <row r="19" spans="1:62" x14ac:dyDescent="0.25">
      <c r="A19" s="4" t="s">
        <v>873</v>
      </c>
      <c r="B19" s="4" t="s">
        <v>25</v>
      </c>
      <c r="C19" s="4" t="s">
        <v>26</v>
      </c>
      <c r="D19" s="4" t="s">
        <v>65</v>
      </c>
      <c r="E19" s="4" t="s">
        <v>543</v>
      </c>
      <c r="F19" s="4" t="s">
        <v>48</v>
      </c>
      <c r="G19" s="4" t="s">
        <v>687</v>
      </c>
      <c r="H19" s="4" t="s">
        <v>635</v>
      </c>
      <c r="I19" s="4" t="s">
        <v>32</v>
      </c>
      <c r="J19" s="4" t="s">
        <v>839</v>
      </c>
      <c r="K19" s="5">
        <v>45181.642280092594</v>
      </c>
      <c r="L19" s="5">
        <v>45181.692615740743</v>
      </c>
      <c r="M19" s="6" t="s">
        <v>874</v>
      </c>
      <c r="N19" s="6">
        <v>25.45</v>
      </c>
      <c r="O19" s="7">
        <f t="shared" si="0"/>
        <v>82.096774193548384</v>
      </c>
      <c r="P19" s="6">
        <v>0.67</v>
      </c>
      <c r="Q19" s="6">
        <v>1</v>
      </c>
      <c r="R19" s="7">
        <f t="shared" si="1"/>
        <v>83.5</v>
      </c>
      <c r="S19" s="6">
        <v>1</v>
      </c>
      <c r="T19" s="6">
        <v>1</v>
      </c>
      <c r="U19" s="7">
        <f t="shared" si="2"/>
        <v>100</v>
      </c>
      <c r="V19" s="6">
        <v>1</v>
      </c>
      <c r="W19" s="7">
        <f t="shared" si="3"/>
        <v>100</v>
      </c>
      <c r="X19" s="7">
        <f t="shared" si="4"/>
        <v>93.399999999999991</v>
      </c>
      <c r="Y19" s="6">
        <v>1</v>
      </c>
      <c r="Z19" s="7">
        <f t="shared" si="5"/>
        <v>100</v>
      </c>
      <c r="AA19" s="6">
        <v>1</v>
      </c>
      <c r="AB19" s="7">
        <f t="shared" si="6"/>
        <v>100</v>
      </c>
      <c r="AC19" s="6">
        <v>1</v>
      </c>
      <c r="AD19" s="6">
        <v>1</v>
      </c>
      <c r="AE19" s="6">
        <v>1</v>
      </c>
      <c r="AF19" s="6">
        <v>1</v>
      </c>
      <c r="AG19" s="7">
        <f t="shared" si="7"/>
        <v>100</v>
      </c>
      <c r="AH19" s="6">
        <v>1</v>
      </c>
      <c r="AI19" s="6">
        <v>1</v>
      </c>
      <c r="AJ19" s="6">
        <v>0.33</v>
      </c>
      <c r="AK19" s="6">
        <v>1</v>
      </c>
      <c r="AL19" s="7">
        <f t="shared" si="8"/>
        <v>83.25</v>
      </c>
      <c r="AM19" s="7">
        <f t="shared" si="9"/>
        <v>93.300000000000011</v>
      </c>
      <c r="AN19" s="6">
        <v>1</v>
      </c>
      <c r="AO19" s="6">
        <v>1</v>
      </c>
      <c r="AP19" s="6">
        <v>0</v>
      </c>
      <c r="AQ19" s="6">
        <v>1</v>
      </c>
      <c r="AR19" s="7">
        <f t="shared" si="10"/>
        <v>75</v>
      </c>
      <c r="AS19" s="6">
        <v>0.75</v>
      </c>
      <c r="AT19" s="6">
        <v>0.5</v>
      </c>
      <c r="AU19" s="7">
        <f t="shared" si="11"/>
        <v>62.5</v>
      </c>
      <c r="AV19" s="6">
        <v>0.67</v>
      </c>
      <c r="AW19" s="6">
        <v>0.56999999999999995</v>
      </c>
      <c r="AX19" s="7">
        <f t="shared" si="12"/>
        <v>62</v>
      </c>
      <c r="AY19" s="6">
        <v>0.94</v>
      </c>
      <c r="AZ19" s="6">
        <v>0.89</v>
      </c>
      <c r="BA19" s="7">
        <f t="shared" si="13"/>
        <v>91.5</v>
      </c>
      <c r="BB19" s="6">
        <v>0.5</v>
      </c>
      <c r="BC19" s="6">
        <v>0.67</v>
      </c>
      <c r="BD19" s="7">
        <f t="shared" si="14"/>
        <v>58.5</v>
      </c>
      <c r="BE19" s="7">
        <f t="shared" si="15"/>
        <v>70.75</v>
      </c>
      <c r="BF19" s="6">
        <v>0.75</v>
      </c>
      <c r="BG19" s="6">
        <v>0.67</v>
      </c>
      <c r="BH19" s="6">
        <v>0.55000000000000004</v>
      </c>
      <c r="BI19" s="6">
        <v>1</v>
      </c>
      <c r="BJ19" s="7">
        <f t="shared" si="16"/>
        <v>74.25</v>
      </c>
    </row>
    <row r="20" spans="1:62" x14ac:dyDescent="0.25">
      <c r="A20" s="4" t="s">
        <v>875</v>
      </c>
      <c r="B20" s="4" t="s">
        <v>25</v>
      </c>
      <c r="C20" s="4" t="s">
        <v>26</v>
      </c>
      <c r="D20" s="4" t="s">
        <v>135</v>
      </c>
      <c r="E20" s="4" t="s">
        <v>543</v>
      </c>
      <c r="F20" s="4" t="s">
        <v>58</v>
      </c>
      <c r="G20" s="4" t="s">
        <v>49</v>
      </c>
      <c r="H20" s="4" t="s">
        <v>49</v>
      </c>
      <c r="I20" s="4" t="s">
        <v>32</v>
      </c>
      <c r="J20" s="4" t="s">
        <v>839</v>
      </c>
      <c r="K20" s="5">
        <v>45177.648310185185</v>
      </c>
      <c r="L20" s="5">
        <v>45177.687511574077</v>
      </c>
      <c r="M20" s="6" t="s">
        <v>876</v>
      </c>
      <c r="N20" s="6">
        <v>23.9</v>
      </c>
      <c r="O20" s="7">
        <f t="shared" si="0"/>
        <v>77.096774193548384</v>
      </c>
      <c r="P20" s="6">
        <v>1</v>
      </c>
      <c r="Q20" s="6">
        <v>0.4</v>
      </c>
      <c r="R20" s="7">
        <f t="shared" si="1"/>
        <v>70</v>
      </c>
      <c r="S20" s="6">
        <v>1</v>
      </c>
      <c r="T20" s="6">
        <v>1</v>
      </c>
      <c r="U20" s="7">
        <f t="shared" si="2"/>
        <v>100</v>
      </c>
      <c r="V20" s="6">
        <v>0</v>
      </c>
      <c r="W20" s="7">
        <f t="shared" si="3"/>
        <v>0</v>
      </c>
      <c r="X20" s="7">
        <f t="shared" si="4"/>
        <v>68</v>
      </c>
      <c r="Y20" s="6">
        <v>1</v>
      </c>
      <c r="Z20" s="7">
        <f t="shared" si="5"/>
        <v>100</v>
      </c>
      <c r="AA20" s="6">
        <v>0</v>
      </c>
      <c r="AB20" s="7">
        <f t="shared" si="6"/>
        <v>0</v>
      </c>
      <c r="AC20" s="6">
        <v>1</v>
      </c>
      <c r="AD20" s="6">
        <v>1</v>
      </c>
      <c r="AE20" s="6">
        <v>0</v>
      </c>
      <c r="AF20" s="6">
        <v>1</v>
      </c>
      <c r="AG20" s="7">
        <f t="shared" si="7"/>
        <v>75</v>
      </c>
      <c r="AH20" s="6">
        <v>1</v>
      </c>
      <c r="AI20" s="6">
        <v>1</v>
      </c>
      <c r="AJ20" s="6">
        <v>1</v>
      </c>
      <c r="AK20" s="6">
        <v>1</v>
      </c>
      <c r="AL20" s="7">
        <f t="shared" si="8"/>
        <v>100</v>
      </c>
      <c r="AM20" s="7">
        <f t="shared" si="9"/>
        <v>80</v>
      </c>
      <c r="AN20" s="6">
        <v>1</v>
      </c>
      <c r="AO20" s="6">
        <v>1</v>
      </c>
      <c r="AP20" s="6">
        <v>1</v>
      </c>
      <c r="AQ20" s="6">
        <v>1</v>
      </c>
      <c r="AR20" s="7">
        <f t="shared" si="10"/>
        <v>100</v>
      </c>
      <c r="AS20" s="6">
        <v>0.5</v>
      </c>
      <c r="AT20" s="6">
        <v>0</v>
      </c>
      <c r="AU20" s="7">
        <f t="shared" si="11"/>
        <v>25</v>
      </c>
      <c r="AV20" s="6">
        <v>1</v>
      </c>
      <c r="AW20" s="6">
        <v>1</v>
      </c>
      <c r="AX20" s="7">
        <f t="shared" si="12"/>
        <v>100</v>
      </c>
      <c r="AY20" s="6">
        <v>0.89</v>
      </c>
      <c r="AZ20" s="6">
        <v>0.5</v>
      </c>
      <c r="BA20" s="7">
        <f t="shared" si="13"/>
        <v>69.5</v>
      </c>
      <c r="BB20" s="6">
        <v>1</v>
      </c>
      <c r="BC20" s="6">
        <v>1</v>
      </c>
      <c r="BD20" s="7">
        <f t="shared" si="14"/>
        <v>100</v>
      </c>
      <c r="BE20" s="7">
        <f t="shared" si="15"/>
        <v>82.416666666666671</v>
      </c>
      <c r="BF20" s="6">
        <v>0.67</v>
      </c>
      <c r="BG20" s="6">
        <v>0.5</v>
      </c>
      <c r="BH20" s="6">
        <v>0.56999999999999995</v>
      </c>
      <c r="BI20" s="6">
        <v>0.88</v>
      </c>
      <c r="BJ20" s="7">
        <f t="shared" si="16"/>
        <v>65.499999999999986</v>
      </c>
    </row>
    <row r="21" spans="1:62" x14ac:dyDescent="0.25">
      <c r="A21" s="4" t="s">
        <v>877</v>
      </c>
      <c r="B21" s="4" t="s">
        <v>25</v>
      </c>
      <c r="C21" s="4" t="s">
        <v>26</v>
      </c>
      <c r="D21" s="4" t="s">
        <v>135</v>
      </c>
      <c r="E21" s="4" t="s">
        <v>543</v>
      </c>
      <c r="F21" s="4" t="s">
        <v>58</v>
      </c>
      <c r="G21" s="4" t="s">
        <v>223</v>
      </c>
      <c r="H21" s="4" t="s">
        <v>128</v>
      </c>
      <c r="I21" s="4" t="s">
        <v>32</v>
      </c>
      <c r="J21" s="4" t="s">
        <v>839</v>
      </c>
      <c r="K21" s="5">
        <v>45177.576041666667</v>
      </c>
      <c r="L21" s="5">
        <v>45177.668576388889</v>
      </c>
      <c r="M21" s="6" t="s">
        <v>878</v>
      </c>
      <c r="N21" s="6">
        <v>21.65</v>
      </c>
      <c r="O21" s="7">
        <f t="shared" si="0"/>
        <v>69.838709677419359</v>
      </c>
      <c r="P21" s="6">
        <v>0.28999999999999998</v>
      </c>
      <c r="Q21" s="6">
        <v>1</v>
      </c>
      <c r="R21" s="7">
        <f t="shared" si="1"/>
        <v>64.5</v>
      </c>
      <c r="S21" s="6">
        <v>0</v>
      </c>
      <c r="T21" s="6">
        <v>0</v>
      </c>
      <c r="U21" s="7">
        <f t="shared" si="2"/>
        <v>0</v>
      </c>
      <c r="V21" s="6">
        <v>0.33</v>
      </c>
      <c r="W21" s="7">
        <f t="shared" si="3"/>
        <v>33</v>
      </c>
      <c r="X21" s="7">
        <f t="shared" si="4"/>
        <v>32.4</v>
      </c>
      <c r="Y21" s="6">
        <v>1</v>
      </c>
      <c r="Z21" s="7">
        <f t="shared" si="5"/>
        <v>100</v>
      </c>
      <c r="AA21" s="6">
        <v>0</v>
      </c>
      <c r="AB21" s="7">
        <f t="shared" si="6"/>
        <v>0</v>
      </c>
      <c r="AC21" s="6">
        <v>1</v>
      </c>
      <c r="AD21" s="6">
        <v>0</v>
      </c>
      <c r="AE21" s="6">
        <v>0.5</v>
      </c>
      <c r="AF21" s="6">
        <v>1</v>
      </c>
      <c r="AG21" s="7">
        <f t="shared" si="7"/>
        <v>62.5</v>
      </c>
      <c r="AH21" s="6">
        <v>1</v>
      </c>
      <c r="AI21" s="6">
        <v>1</v>
      </c>
      <c r="AJ21" s="6">
        <v>1</v>
      </c>
      <c r="AK21" s="6">
        <v>1</v>
      </c>
      <c r="AL21" s="7">
        <f t="shared" si="8"/>
        <v>100</v>
      </c>
      <c r="AM21" s="7">
        <f t="shared" si="9"/>
        <v>75</v>
      </c>
      <c r="AN21" s="6">
        <v>0.5</v>
      </c>
      <c r="AO21" s="6">
        <v>1</v>
      </c>
      <c r="AP21" s="6">
        <v>1</v>
      </c>
      <c r="AQ21" s="6">
        <v>0.8</v>
      </c>
      <c r="AR21" s="7">
        <f t="shared" si="10"/>
        <v>82.5</v>
      </c>
      <c r="AS21" s="6">
        <v>0.33</v>
      </c>
      <c r="AT21" s="6">
        <v>1</v>
      </c>
      <c r="AU21" s="7">
        <f t="shared" si="11"/>
        <v>66.5</v>
      </c>
      <c r="AV21" s="6">
        <v>1</v>
      </c>
      <c r="AW21" s="6">
        <v>0.83</v>
      </c>
      <c r="AX21" s="7">
        <f t="shared" si="12"/>
        <v>91.5</v>
      </c>
      <c r="AY21" s="6">
        <v>0.59</v>
      </c>
      <c r="AZ21" s="6">
        <v>0.72</v>
      </c>
      <c r="BA21" s="7">
        <f t="shared" si="13"/>
        <v>65.5</v>
      </c>
      <c r="BB21" s="6">
        <v>0.6</v>
      </c>
      <c r="BC21" s="6">
        <v>1</v>
      </c>
      <c r="BD21" s="7">
        <f t="shared" si="14"/>
        <v>80</v>
      </c>
      <c r="BE21" s="7">
        <f t="shared" si="15"/>
        <v>78.083333333333329</v>
      </c>
      <c r="BF21" s="6">
        <v>0.57999999999999996</v>
      </c>
      <c r="BG21" s="6">
        <v>0.86</v>
      </c>
      <c r="BH21" s="6">
        <v>1</v>
      </c>
      <c r="BI21" s="6">
        <v>0.71</v>
      </c>
      <c r="BJ21" s="7">
        <f t="shared" si="16"/>
        <v>78.75</v>
      </c>
    </row>
    <row r="22" spans="1:62" x14ac:dyDescent="0.25">
      <c r="A22" s="4" t="s">
        <v>879</v>
      </c>
      <c r="B22" s="4" t="s">
        <v>25</v>
      </c>
      <c r="C22" s="4" t="s">
        <v>26</v>
      </c>
      <c r="D22" s="4" t="s">
        <v>880</v>
      </c>
      <c r="E22" s="4" t="s">
        <v>543</v>
      </c>
      <c r="F22" s="4" t="s">
        <v>58</v>
      </c>
      <c r="G22" s="4" t="s">
        <v>881</v>
      </c>
      <c r="H22" s="4" t="s">
        <v>882</v>
      </c>
      <c r="I22" s="4"/>
      <c r="J22" s="4" t="s">
        <v>839</v>
      </c>
      <c r="K22" s="4" t="s">
        <v>883</v>
      </c>
      <c r="L22" s="4" t="s">
        <v>521</v>
      </c>
      <c r="M22" s="4" t="s">
        <v>884</v>
      </c>
      <c r="N22" s="6">
        <v>16.690000000000001</v>
      </c>
      <c r="O22" s="7">
        <f t="shared" si="0"/>
        <v>53.838709677419359</v>
      </c>
      <c r="P22" s="6" t="s">
        <v>45</v>
      </c>
      <c r="Q22" s="6">
        <v>1</v>
      </c>
      <c r="R22" s="7">
        <f t="shared" si="1"/>
        <v>100</v>
      </c>
      <c r="S22" s="6">
        <v>0.5</v>
      </c>
      <c r="T22" s="6" t="s">
        <v>45</v>
      </c>
      <c r="U22" s="7">
        <f t="shared" si="2"/>
        <v>50</v>
      </c>
      <c r="V22" s="6">
        <v>1</v>
      </c>
      <c r="W22" s="7">
        <f t="shared" si="3"/>
        <v>100</v>
      </c>
      <c r="X22" s="7">
        <f t="shared" si="4"/>
        <v>83.333333333333343</v>
      </c>
      <c r="Y22" s="6">
        <v>0</v>
      </c>
      <c r="Z22" s="7">
        <f t="shared" si="5"/>
        <v>0</v>
      </c>
      <c r="AA22" s="6">
        <v>0</v>
      </c>
      <c r="AB22" s="7">
        <f t="shared" si="6"/>
        <v>0</v>
      </c>
      <c r="AC22" s="6">
        <v>1</v>
      </c>
      <c r="AD22" s="6">
        <v>1</v>
      </c>
      <c r="AE22" s="6">
        <v>1</v>
      </c>
      <c r="AF22" s="6">
        <v>0</v>
      </c>
      <c r="AG22" s="7">
        <f t="shared" si="7"/>
        <v>75</v>
      </c>
      <c r="AH22" s="6">
        <v>0</v>
      </c>
      <c r="AI22" s="6">
        <v>1</v>
      </c>
      <c r="AJ22" s="6">
        <v>0</v>
      </c>
      <c r="AK22" s="6">
        <v>1</v>
      </c>
      <c r="AL22" s="7">
        <f t="shared" si="8"/>
        <v>50</v>
      </c>
      <c r="AM22" s="7">
        <f t="shared" si="9"/>
        <v>50</v>
      </c>
      <c r="AN22" s="6">
        <v>1</v>
      </c>
      <c r="AO22" s="6" t="s">
        <v>45</v>
      </c>
      <c r="AP22" s="6">
        <v>1</v>
      </c>
      <c r="AQ22" s="6">
        <v>1</v>
      </c>
      <c r="AR22" s="7">
        <f t="shared" si="10"/>
        <v>100</v>
      </c>
      <c r="AS22" s="6">
        <v>0</v>
      </c>
      <c r="AT22" s="6">
        <v>0.67</v>
      </c>
      <c r="AU22" s="7">
        <f t="shared" si="11"/>
        <v>33.5</v>
      </c>
      <c r="AV22" s="6">
        <v>0.28999999999999998</v>
      </c>
      <c r="AW22" s="6">
        <v>0.33</v>
      </c>
      <c r="AX22" s="7">
        <f t="shared" si="12"/>
        <v>31</v>
      </c>
      <c r="AY22" s="6">
        <v>0.5</v>
      </c>
      <c r="AZ22" s="6">
        <v>0.5</v>
      </c>
      <c r="BA22" s="7">
        <f t="shared" si="13"/>
        <v>50</v>
      </c>
      <c r="BB22" s="6">
        <v>0.67</v>
      </c>
      <c r="BC22" s="6">
        <v>1</v>
      </c>
      <c r="BD22" s="7">
        <f t="shared" si="14"/>
        <v>83.5</v>
      </c>
      <c r="BE22" s="7">
        <f t="shared" si="15"/>
        <v>63.272727272727266</v>
      </c>
      <c r="BF22" s="6">
        <v>0.78</v>
      </c>
      <c r="BG22" s="6">
        <v>0.57999999999999996</v>
      </c>
      <c r="BH22" s="6">
        <v>0.5</v>
      </c>
      <c r="BI22" s="6">
        <v>0.38</v>
      </c>
      <c r="BJ22" s="7">
        <f t="shared" si="16"/>
        <v>55.999999999999993</v>
      </c>
    </row>
    <row r="23" spans="1:62" x14ac:dyDescent="0.25">
      <c r="A23" s="4" t="s">
        <v>885</v>
      </c>
      <c r="B23" s="4" t="s">
        <v>25</v>
      </c>
      <c r="C23" s="4" t="s">
        <v>26</v>
      </c>
      <c r="D23" s="4" t="s">
        <v>88</v>
      </c>
      <c r="E23" s="4" t="s">
        <v>543</v>
      </c>
      <c r="F23" s="4" t="s">
        <v>48</v>
      </c>
      <c r="G23" s="4" t="s">
        <v>165</v>
      </c>
      <c r="H23" s="4" t="s">
        <v>165</v>
      </c>
      <c r="I23" s="4" t="s">
        <v>32</v>
      </c>
      <c r="J23" s="4" t="s">
        <v>839</v>
      </c>
      <c r="K23" s="5">
        <v>45183.478402777779</v>
      </c>
      <c r="L23" s="5">
        <v>45183.509976851848</v>
      </c>
      <c r="M23" s="6" t="s">
        <v>129</v>
      </c>
      <c r="N23" s="6">
        <v>12.91</v>
      </c>
      <c r="O23" s="7">
        <f t="shared" si="0"/>
        <v>41.645161290322577</v>
      </c>
      <c r="P23" s="6">
        <v>0.83</v>
      </c>
      <c r="Q23" s="6">
        <v>0.43</v>
      </c>
      <c r="R23" s="7">
        <f t="shared" si="1"/>
        <v>63</v>
      </c>
      <c r="S23" s="6">
        <v>0.8</v>
      </c>
      <c r="T23" s="6">
        <v>1</v>
      </c>
      <c r="U23" s="7">
        <f t="shared" si="2"/>
        <v>90</v>
      </c>
      <c r="V23" s="6">
        <v>0.33</v>
      </c>
      <c r="W23" s="7">
        <f t="shared" si="3"/>
        <v>33</v>
      </c>
      <c r="X23" s="7">
        <f t="shared" si="4"/>
        <v>67.800000000000011</v>
      </c>
      <c r="Y23" s="6">
        <v>0</v>
      </c>
      <c r="Z23" s="7">
        <f t="shared" si="5"/>
        <v>0</v>
      </c>
      <c r="AA23" s="6">
        <v>0</v>
      </c>
      <c r="AB23" s="7">
        <f t="shared" si="6"/>
        <v>0</v>
      </c>
      <c r="AC23" s="6">
        <v>0.5</v>
      </c>
      <c r="AD23" s="6">
        <v>0.5</v>
      </c>
      <c r="AE23" s="6">
        <v>0</v>
      </c>
      <c r="AF23" s="6">
        <v>0.5</v>
      </c>
      <c r="AG23" s="7">
        <f t="shared" si="7"/>
        <v>37.5</v>
      </c>
      <c r="AH23" s="6">
        <v>0</v>
      </c>
      <c r="AI23" s="6">
        <v>1</v>
      </c>
      <c r="AJ23" s="6">
        <v>0</v>
      </c>
      <c r="AK23" s="6">
        <v>0.33</v>
      </c>
      <c r="AL23" s="7">
        <f t="shared" si="8"/>
        <v>33.25</v>
      </c>
      <c r="AM23" s="7">
        <f t="shared" si="9"/>
        <v>28.300000000000004</v>
      </c>
      <c r="AN23" s="6">
        <v>1</v>
      </c>
      <c r="AO23" s="6">
        <v>0</v>
      </c>
      <c r="AP23" s="6">
        <v>0.6</v>
      </c>
      <c r="AQ23" s="6">
        <v>0.5</v>
      </c>
      <c r="AR23" s="7">
        <f t="shared" si="10"/>
        <v>52.5</v>
      </c>
      <c r="AS23" s="6">
        <v>0.25</v>
      </c>
      <c r="AT23" s="6">
        <v>0.33</v>
      </c>
      <c r="AU23" s="7">
        <f t="shared" si="11"/>
        <v>29.000000000000004</v>
      </c>
      <c r="AV23" s="6">
        <v>0</v>
      </c>
      <c r="AW23" s="6">
        <v>0.86</v>
      </c>
      <c r="AX23" s="7">
        <f t="shared" si="12"/>
        <v>43</v>
      </c>
      <c r="AY23" s="6">
        <v>0.39</v>
      </c>
      <c r="AZ23" s="6">
        <v>0.89</v>
      </c>
      <c r="BA23" s="7">
        <f t="shared" si="13"/>
        <v>64</v>
      </c>
      <c r="BB23" s="6">
        <v>0.33</v>
      </c>
      <c r="BC23" s="6">
        <v>0</v>
      </c>
      <c r="BD23" s="7">
        <f t="shared" si="14"/>
        <v>16.5</v>
      </c>
      <c r="BE23" s="7">
        <f t="shared" si="15"/>
        <v>42.916666666666671</v>
      </c>
      <c r="BF23" s="6">
        <v>0.27</v>
      </c>
      <c r="BG23" s="6">
        <v>0.45</v>
      </c>
      <c r="BH23" s="6">
        <v>0.25</v>
      </c>
      <c r="BI23" s="6">
        <v>0.56000000000000005</v>
      </c>
      <c r="BJ23" s="7">
        <f t="shared" si="16"/>
        <v>38.25</v>
      </c>
    </row>
    <row r="24" spans="1:62" x14ac:dyDescent="0.25">
      <c r="A24" s="4" t="s">
        <v>886</v>
      </c>
      <c r="B24" s="4" t="s">
        <v>25</v>
      </c>
      <c r="C24" s="4" t="s">
        <v>26</v>
      </c>
      <c r="D24" s="4" t="s">
        <v>69</v>
      </c>
      <c r="E24" s="4" t="s">
        <v>543</v>
      </c>
      <c r="F24" s="4" t="s">
        <v>48</v>
      </c>
      <c r="G24" s="4" t="s">
        <v>127</v>
      </c>
      <c r="H24" s="4" t="s">
        <v>127</v>
      </c>
      <c r="I24" s="4" t="s">
        <v>32</v>
      </c>
      <c r="J24" s="4" t="s">
        <v>839</v>
      </c>
      <c r="K24" s="5">
        <v>45180.741863425923</v>
      </c>
      <c r="L24" s="5">
        <v>45180.773368055554</v>
      </c>
      <c r="M24" s="6" t="s">
        <v>129</v>
      </c>
      <c r="N24" s="6">
        <v>20.2</v>
      </c>
      <c r="O24" s="7">
        <f t="shared" si="0"/>
        <v>65.161290322580641</v>
      </c>
      <c r="P24" s="6">
        <v>0.4</v>
      </c>
      <c r="Q24" s="6">
        <v>0.67</v>
      </c>
      <c r="R24" s="7">
        <f t="shared" si="1"/>
        <v>53.5</v>
      </c>
      <c r="S24" s="6">
        <v>0.8</v>
      </c>
      <c r="T24" s="6">
        <v>1</v>
      </c>
      <c r="U24" s="7">
        <f t="shared" si="2"/>
        <v>90</v>
      </c>
      <c r="V24" s="6">
        <v>0</v>
      </c>
      <c r="W24" s="7">
        <f t="shared" si="3"/>
        <v>0</v>
      </c>
      <c r="X24" s="7">
        <f t="shared" si="4"/>
        <v>57.400000000000006</v>
      </c>
      <c r="Y24" s="6">
        <v>1</v>
      </c>
      <c r="Z24" s="7">
        <f t="shared" si="5"/>
        <v>100</v>
      </c>
      <c r="AA24" s="6">
        <v>1</v>
      </c>
      <c r="AB24" s="7">
        <f t="shared" si="6"/>
        <v>100</v>
      </c>
      <c r="AC24" s="6">
        <v>1</v>
      </c>
      <c r="AD24" s="6">
        <v>0.5</v>
      </c>
      <c r="AE24" s="6">
        <v>1</v>
      </c>
      <c r="AF24" s="6">
        <v>1</v>
      </c>
      <c r="AG24" s="7">
        <f t="shared" si="7"/>
        <v>87.5</v>
      </c>
      <c r="AH24" s="6">
        <v>1</v>
      </c>
      <c r="AI24" s="6">
        <v>1</v>
      </c>
      <c r="AJ24" s="6">
        <v>0</v>
      </c>
      <c r="AK24" s="6">
        <v>1</v>
      </c>
      <c r="AL24" s="7">
        <f t="shared" si="8"/>
        <v>75</v>
      </c>
      <c r="AM24" s="7">
        <f t="shared" si="9"/>
        <v>85</v>
      </c>
      <c r="AN24" s="6">
        <v>0.33</v>
      </c>
      <c r="AO24" s="6">
        <v>0.5</v>
      </c>
      <c r="AP24" s="6">
        <v>1</v>
      </c>
      <c r="AQ24" s="6">
        <v>0.6</v>
      </c>
      <c r="AR24" s="7">
        <f t="shared" si="10"/>
        <v>60.750000000000007</v>
      </c>
      <c r="AS24" s="6">
        <v>0.25</v>
      </c>
      <c r="AT24" s="6">
        <v>0</v>
      </c>
      <c r="AU24" s="7">
        <f t="shared" si="11"/>
        <v>12.5</v>
      </c>
      <c r="AV24" s="6">
        <v>0</v>
      </c>
      <c r="AW24" s="6">
        <v>0.83</v>
      </c>
      <c r="AX24" s="7">
        <f t="shared" si="12"/>
        <v>41.5</v>
      </c>
      <c r="AY24" s="6">
        <v>0.72</v>
      </c>
      <c r="AZ24" s="6">
        <v>0.76</v>
      </c>
      <c r="BA24" s="7">
        <f t="shared" si="13"/>
        <v>74</v>
      </c>
      <c r="BB24" s="6">
        <v>1</v>
      </c>
      <c r="BC24" s="6">
        <v>1</v>
      </c>
      <c r="BD24" s="7">
        <f t="shared" si="14"/>
        <v>100</v>
      </c>
      <c r="BE24" s="7">
        <f t="shared" si="15"/>
        <v>58.25</v>
      </c>
      <c r="BF24" s="6">
        <v>0.5</v>
      </c>
      <c r="BG24" s="6">
        <v>0.5</v>
      </c>
      <c r="BH24" s="6">
        <v>0.33</v>
      </c>
      <c r="BI24" s="6">
        <v>0.5</v>
      </c>
      <c r="BJ24" s="7">
        <f t="shared" si="16"/>
        <v>45.75</v>
      </c>
    </row>
    <row r="25" spans="1:62" x14ac:dyDescent="0.25">
      <c r="A25" s="4" t="s">
        <v>887</v>
      </c>
      <c r="B25" s="4" t="s">
        <v>25</v>
      </c>
      <c r="C25" s="4" t="s">
        <v>26</v>
      </c>
      <c r="D25" s="4" t="s">
        <v>888</v>
      </c>
      <c r="E25" s="4" t="s">
        <v>543</v>
      </c>
      <c r="F25" s="4" t="s">
        <v>58</v>
      </c>
      <c r="G25" s="4" t="s">
        <v>30</v>
      </c>
      <c r="H25" s="4" t="s">
        <v>30</v>
      </c>
      <c r="I25" s="4" t="s">
        <v>32</v>
      </c>
      <c r="J25" s="4" t="s">
        <v>839</v>
      </c>
      <c r="K25" s="5">
        <v>45177.627962962964</v>
      </c>
      <c r="L25" s="5">
        <v>45177.654062499998</v>
      </c>
      <c r="M25" s="6" t="s">
        <v>221</v>
      </c>
      <c r="N25" s="6">
        <v>23.69</v>
      </c>
      <c r="O25" s="7">
        <f t="shared" si="0"/>
        <v>76.41935483870968</v>
      </c>
      <c r="P25" s="6">
        <v>0.67</v>
      </c>
      <c r="Q25" s="6">
        <v>1</v>
      </c>
      <c r="R25" s="7">
        <f t="shared" si="1"/>
        <v>83.5</v>
      </c>
      <c r="S25" s="6">
        <v>1</v>
      </c>
      <c r="T25" s="6">
        <v>1</v>
      </c>
      <c r="U25" s="7">
        <f t="shared" si="2"/>
        <v>100</v>
      </c>
      <c r="V25" s="6">
        <v>0</v>
      </c>
      <c r="W25" s="7">
        <f t="shared" si="3"/>
        <v>0</v>
      </c>
      <c r="X25" s="7">
        <f t="shared" si="4"/>
        <v>73.400000000000006</v>
      </c>
      <c r="Y25" s="6">
        <v>0</v>
      </c>
      <c r="Z25" s="7">
        <f t="shared" si="5"/>
        <v>0</v>
      </c>
      <c r="AA25" s="6">
        <v>1</v>
      </c>
      <c r="AB25" s="7">
        <f t="shared" si="6"/>
        <v>100</v>
      </c>
      <c r="AC25" s="6">
        <v>1</v>
      </c>
      <c r="AD25" s="6">
        <v>1</v>
      </c>
      <c r="AE25" s="6">
        <v>1</v>
      </c>
      <c r="AF25" s="6">
        <v>1</v>
      </c>
      <c r="AG25" s="7">
        <f t="shared" si="7"/>
        <v>100</v>
      </c>
      <c r="AH25" s="6">
        <v>1</v>
      </c>
      <c r="AI25" s="6">
        <v>1</v>
      </c>
      <c r="AJ25" s="6">
        <v>1</v>
      </c>
      <c r="AK25" s="6">
        <v>1</v>
      </c>
      <c r="AL25" s="7">
        <f t="shared" si="8"/>
        <v>100</v>
      </c>
      <c r="AM25" s="7">
        <f t="shared" si="9"/>
        <v>90</v>
      </c>
      <c r="AN25" s="6">
        <v>1</v>
      </c>
      <c r="AO25" s="6">
        <v>1</v>
      </c>
      <c r="AP25" s="6">
        <v>1</v>
      </c>
      <c r="AQ25" s="6">
        <v>1</v>
      </c>
      <c r="AR25" s="7">
        <f t="shared" si="10"/>
        <v>100</v>
      </c>
      <c r="AS25" s="6">
        <v>0.25</v>
      </c>
      <c r="AT25" s="6">
        <v>1</v>
      </c>
      <c r="AU25" s="7">
        <f t="shared" si="11"/>
        <v>62.5</v>
      </c>
      <c r="AV25" s="6">
        <v>0.56999999999999995</v>
      </c>
      <c r="AW25" s="6">
        <v>1</v>
      </c>
      <c r="AX25" s="7">
        <f t="shared" si="12"/>
        <v>78.499999999999986</v>
      </c>
      <c r="AY25" s="6">
        <v>0.44</v>
      </c>
      <c r="AZ25" s="6">
        <v>0.78</v>
      </c>
      <c r="BA25" s="7">
        <f t="shared" si="13"/>
        <v>61</v>
      </c>
      <c r="BB25" s="6">
        <v>0</v>
      </c>
      <c r="BC25" s="6">
        <v>0.5</v>
      </c>
      <c r="BD25" s="7">
        <f t="shared" si="14"/>
        <v>25</v>
      </c>
      <c r="BE25" s="7">
        <f t="shared" si="15"/>
        <v>71.166666666666671</v>
      </c>
      <c r="BF25" s="6">
        <v>0.56000000000000005</v>
      </c>
      <c r="BG25" s="6">
        <v>0.75</v>
      </c>
      <c r="BH25" s="6">
        <v>0.67</v>
      </c>
      <c r="BI25" s="6">
        <v>0.5</v>
      </c>
      <c r="BJ25" s="7">
        <f t="shared" si="16"/>
        <v>62</v>
      </c>
    </row>
    <row r="26" spans="1:62" x14ac:dyDescent="0.25">
      <c r="A26" s="4" t="s">
        <v>889</v>
      </c>
      <c r="B26" s="4" t="s">
        <v>25</v>
      </c>
      <c r="C26" s="4" t="s">
        <v>26</v>
      </c>
      <c r="D26" s="4" t="s">
        <v>588</v>
      </c>
      <c r="E26" s="4" t="s">
        <v>543</v>
      </c>
      <c r="F26" s="4" t="s">
        <v>164</v>
      </c>
      <c r="G26" s="4" t="s">
        <v>635</v>
      </c>
      <c r="H26" s="4" t="s">
        <v>120</v>
      </c>
      <c r="I26" s="4"/>
      <c r="J26" s="4" t="s">
        <v>839</v>
      </c>
      <c r="K26" s="4" t="s">
        <v>890</v>
      </c>
      <c r="L26" s="4" t="s">
        <v>891</v>
      </c>
      <c r="M26" s="4" t="s">
        <v>892</v>
      </c>
      <c r="N26" s="6">
        <v>20.62</v>
      </c>
      <c r="O26" s="7">
        <f t="shared" si="0"/>
        <v>66.516129032258064</v>
      </c>
      <c r="P26" s="6">
        <v>0.6</v>
      </c>
      <c r="Q26" s="6">
        <v>1</v>
      </c>
      <c r="R26" s="7">
        <f t="shared" si="1"/>
        <v>80</v>
      </c>
      <c r="S26" s="6">
        <v>1</v>
      </c>
      <c r="T26" s="6">
        <v>1</v>
      </c>
      <c r="U26" s="7">
        <f t="shared" si="2"/>
        <v>100</v>
      </c>
      <c r="V26" s="6">
        <v>0</v>
      </c>
      <c r="W26" s="7">
        <f t="shared" si="3"/>
        <v>0</v>
      </c>
      <c r="X26" s="7">
        <f t="shared" si="4"/>
        <v>72</v>
      </c>
      <c r="Y26" s="6">
        <v>0</v>
      </c>
      <c r="Z26" s="7">
        <f t="shared" si="5"/>
        <v>0</v>
      </c>
      <c r="AA26" s="6">
        <v>0</v>
      </c>
      <c r="AB26" s="7">
        <f t="shared" si="6"/>
        <v>0</v>
      </c>
      <c r="AC26" s="6">
        <v>0</v>
      </c>
      <c r="AD26" s="6">
        <v>0.5</v>
      </c>
      <c r="AE26" s="6">
        <v>1</v>
      </c>
      <c r="AF26" s="6">
        <v>0.5</v>
      </c>
      <c r="AG26" s="7">
        <f t="shared" si="7"/>
        <v>50</v>
      </c>
      <c r="AH26" s="6">
        <v>1</v>
      </c>
      <c r="AI26" s="6">
        <v>1</v>
      </c>
      <c r="AJ26" s="6">
        <v>0</v>
      </c>
      <c r="AK26" s="6">
        <v>0.5</v>
      </c>
      <c r="AL26" s="7">
        <f t="shared" si="8"/>
        <v>62.5</v>
      </c>
      <c r="AM26" s="7">
        <f t="shared" si="9"/>
        <v>45</v>
      </c>
      <c r="AN26" s="6">
        <v>1</v>
      </c>
      <c r="AO26" s="6">
        <v>1</v>
      </c>
      <c r="AP26" s="6">
        <v>1</v>
      </c>
      <c r="AQ26" s="6">
        <v>1</v>
      </c>
      <c r="AR26" s="7">
        <f t="shared" si="10"/>
        <v>100</v>
      </c>
      <c r="AS26" s="6">
        <v>0.5</v>
      </c>
      <c r="AT26" s="6">
        <v>0.5</v>
      </c>
      <c r="AU26" s="7">
        <f t="shared" si="11"/>
        <v>50</v>
      </c>
      <c r="AV26" s="6">
        <v>0.83</v>
      </c>
      <c r="AW26" s="6">
        <v>1</v>
      </c>
      <c r="AX26" s="7">
        <f t="shared" si="12"/>
        <v>91.5</v>
      </c>
      <c r="AY26" s="6">
        <v>0.67</v>
      </c>
      <c r="AZ26" s="6">
        <v>0.88</v>
      </c>
      <c r="BA26" s="7">
        <f t="shared" si="13"/>
        <v>77.5</v>
      </c>
      <c r="BB26" s="6">
        <v>1</v>
      </c>
      <c r="BC26" s="6">
        <v>0.5</v>
      </c>
      <c r="BD26" s="7">
        <f t="shared" si="14"/>
        <v>75</v>
      </c>
      <c r="BE26" s="7">
        <f t="shared" si="15"/>
        <v>82.333333333333343</v>
      </c>
      <c r="BF26" s="6">
        <v>1</v>
      </c>
      <c r="BG26" s="6">
        <v>0.5</v>
      </c>
      <c r="BH26" s="6">
        <v>0.64</v>
      </c>
      <c r="BI26" s="6">
        <v>0.5</v>
      </c>
      <c r="BJ26" s="7">
        <f t="shared" si="16"/>
        <v>66</v>
      </c>
    </row>
    <row r="27" spans="1:62" x14ac:dyDescent="0.25">
      <c r="A27" s="4" t="s">
        <v>893</v>
      </c>
      <c r="B27" s="4" t="s">
        <v>25</v>
      </c>
      <c r="C27" s="4" t="s">
        <v>26</v>
      </c>
      <c r="D27" s="4" t="s">
        <v>894</v>
      </c>
      <c r="E27" s="4" t="s">
        <v>543</v>
      </c>
      <c r="F27" s="4" t="s">
        <v>164</v>
      </c>
      <c r="G27" s="4" t="s">
        <v>895</v>
      </c>
      <c r="H27" s="4" t="s">
        <v>895</v>
      </c>
      <c r="I27" s="4"/>
      <c r="J27" s="4" t="s">
        <v>839</v>
      </c>
      <c r="K27" s="4" t="s">
        <v>896</v>
      </c>
      <c r="L27" s="4" t="s">
        <v>897</v>
      </c>
      <c r="M27" s="4" t="s">
        <v>898</v>
      </c>
      <c r="N27" s="6">
        <v>19.04</v>
      </c>
      <c r="O27" s="7">
        <f t="shared" si="0"/>
        <v>61.419354838709673</v>
      </c>
      <c r="P27" s="6">
        <v>1</v>
      </c>
      <c r="Q27" s="6">
        <v>0.28999999999999998</v>
      </c>
      <c r="R27" s="7">
        <f t="shared" si="1"/>
        <v>64.5</v>
      </c>
      <c r="S27" s="6">
        <v>0</v>
      </c>
      <c r="T27" s="6">
        <v>1</v>
      </c>
      <c r="U27" s="7">
        <f t="shared" si="2"/>
        <v>50</v>
      </c>
      <c r="V27" s="6">
        <v>1</v>
      </c>
      <c r="W27" s="7">
        <f t="shared" si="3"/>
        <v>100</v>
      </c>
      <c r="X27" s="7">
        <f t="shared" si="4"/>
        <v>65.8</v>
      </c>
      <c r="Y27" s="6">
        <v>0</v>
      </c>
      <c r="Z27" s="7">
        <f t="shared" si="5"/>
        <v>0</v>
      </c>
      <c r="AA27" s="6">
        <v>0</v>
      </c>
      <c r="AB27" s="7">
        <f t="shared" si="6"/>
        <v>0</v>
      </c>
      <c r="AC27" s="6">
        <v>1</v>
      </c>
      <c r="AD27" s="6">
        <v>1</v>
      </c>
      <c r="AE27" s="6">
        <v>0</v>
      </c>
      <c r="AF27" s="6">
        <v>1</v>
      </c>
      <c r="AG27" s="7">
        <f t="shared" si="7"/>
        <v>75</v>
      </c>
      <c r="AH27" s="6">
        <v>1</v>
      </c>
      <c r="AI27" s="6">
        <v>1</v>
      </c>
      <c r="AJ27" s="6">
        <v>1</v>
      </c>
      <c r="AK27" s="6">
        <v>0.75</v>
      </c>
      <c r="AL27" s="7">
        <f t="shared" si="8"/>
        <v>93.75</v>
      </c>
      <c r="AM27" s="7">
        <f t="shared" si="9"/>
        <v>67.5</v>
      </c>
      <c r="AN27" s="6">
        <v>1</v>
      </c>
      <c r="AO27" s="6">
        <v>1</v>
      </c>
      <c r="AP27" s="6">
        <v>1</v>
      </c>
      <c r="AQ27" s="6">
        <v>1</v>
      </c>
      <c r="AR27" s="7">
        <f t="shared" si="10"/>
        <v>100</v>
      </c>
      <c r="AS27" s="6">
        <v>0</v>
      </c>
      <c r="AT27" s="6">
        <v>0.33</v>
      </c>
      <c r="AU27" s="7">
        <f t="shared" si="11"/>
        <v>16.5</v>
      </c>
      <c r="AV27" s="6">
        <v>0.43</v>
      </c>
      <c r="AW27" s="6">
        <v>1</v>
      </c>
      <c r="AX27" s="7">
        <f t="shared" si="12"/>
        <v>71.5</v>
      </c>
      <c r="AY27" s="6">
        <v>0.61</v>
      </c>
      <c r="AZ27" s="6">
        <v>0.65</v>
      </c>
      <c r="BA27" s="7">
        <f t="shared" si="13"/>
        <v>63</v>
      </c>
      <c r="BB27" s="6">
        <v>0</v>
      </c>
      <c r="BC27" s="6">
        <v>0.4</v>
      </c>
      <c r="BD27" s="7">
        <f t="shared" si="14"/>
        <v>20</v>
      </c>
      <c r="BE27" s="7">
        <f t="shared" si="15"/>
        <v>61.833333333333343</v>
      </c>
      <c r="BF27" s="6">
        <v>0.5</v>
      </c>
      <c r="BG27" s="6">
        <v>0.55000000000000004</v>
      </c>
      <c r="BH27" s="6">
        <v>0.28999999999999998</v>
      </c>
      <c r="BI27" s="6">
        <v>0.25</v>
      </c>
      <c r="BJ27" s="7">
        <f t="shared" si="16"/>
        <v>39.75</v>
      </c>
    </row>
    <row r="28" spans="1:62" x14ac:dyDescent="0.25">
      <c r="A28" s="4" t="s">
        <v>899</v>
      </c>
      <c r="B28" s="4" t="s">
        <v>25</v>
      </c>
      <c r="C28" s="4" t="s">
        <v>26</v>
      </c>
      <c r="D28" s="4" t="s">
        <v>900</v>
      </c>
      <c r="E28" s="4" t="s">
        <v>543</v>
      </c>
      <c r="F28" s="4" t="s">
        <v>58</v>
      </c>
      <c r="G28" s="4" t="s">
        <v>128</v>
      </c>
      <c r="H28" s="4" t="s">
        <v>128</v>
      </c>
      <c r="I28" s="4"/>
      <c r="J28" s="4" t="s">
        <v>839</v>
      </c>
      <c r="K28" s="4" t="s">
        <v>901</v>
      </c>
      <c r="L28" s="4" t="s">
        <v>902</v>
      </c>
      <c r="M28" s="4" t="s">
        <v>903</v>
      </c>
      <c r="N28" s="6">
        <v>25.23</v>
      </c>
      <c r="O28" s="7">
        <f t="shared" si="0"/>
        <v>81.387096774193552</v>
      </c>
      <c r="P28" s="6">
        <v>1</v>
      </c>
      <c r="Q28" s="6">
        <v>1</v>
      </c>
      <c r="R28" s="7">
        <f t="shared" si="1"/>
        <v>100</v>
      </c>
      <c r="S28" s="6">
        <v>1</v>
      </c>
      <c r="T28" s="6">
        <v>1</v>
      </c>
      <c r="U28" s="7">
        <f t="shared" si="2"/>
        <v>100</v>
      </c>
      <c r="V28" s="6">
        <v>1</v>
      </c>
      <c r="W28" s="7">
        <f t="shared" si="3"/>
        <v>100</v>
      </c>
      <c r="X28" s="7">
        <f t="shared" si="4"/>
        <v>100</v>
      </c>
      <c r="Y28" s="6">
        <v>0</v>
      </c>
      <c r="Z28" s="7">
        <f t="shared" si="5"/>
        <v>0</v>
      </c>
      <c r="AA28" s="6" t="s">
        <v>45</v>
      </c>
      <c r="AB28" s="7">
        <v>0</v>
      </c>
      <c r="AC28" s="6">
        <v>1</v>
      </c>
      <c r="AD28" s="6">
        <v>0.5</v>
      </c>
      <c r="AE28" s="6">
        <v>1</v>
      </c>
      <c r="AF28" s="6">
        <v>1</v>
      </c>
      <c r="AG28" s="7">
        <f t="shared" si="7"/>
        <v>87.5</v>
      </c>
      <c r="AH28" s="6">
        <v>1</v>
      </c>
      <c r="AI28" s="6">
        <v>1</v>
      </c>
      <c r="AJ28" s="6">
        <v>1</v>
      </c>
      <c r="AK28" s="6">
        <v>1</v>
      </c>
      <c r="AL28" s="7">
        <f t="shared" si="8"/>
        <v>100</v>
      </c>
      <c r="AM28" s="7">
        <f t="shared" si="9"/>
        <v>83.333333333333343</v>
      </c>
      <c r="AN28" s="6">
        <v>1</v>
      </c>
      <c r="AO28" s="6">
        <v>1</v>
      </c>
      <c r="AP28" s="6">
        <v>1</v>
      </c>
      <c r="AQ28" s="6">
        <v>1</v>
      </c>
      <c r="AR28" s="7">
        <f t="shared" si="10"/>
        <v>100</v>
      </c>
      <c r="AS28" s="6">
        <v>1</v>
      </c>
      <c r="AT28" s="6">
        <v>1</v>
      </c>
      <c r="AU28" s="7">
        <f t="shared" si="11"/>
        <v>100</v>
      </c>
      <c r="AV28" s="6">
        <v>0.43</v>
      </c>
      <c r="AW28" s="6">
        <v>1</v>
      </c>
      <c r="AX28" s="7">
        <f t="shared" si="12"/>
        <v>71.5</v>
      </c>
      <c r="AY28" s="6">
        <v>0.67</v>
      </c>
      <c r="AZ28" s="6">
        <v>0.72</v>
      </c>
      <c r="BA28" s="7">
        <f t="shared" si="13"/>
        <v>69.5</v>
      </c>
      <c r="BB28" s="6">
        <v>0.5</v>
      </c>
      <c r="BC28" s="6">
        <v>0.5</v>
      </c>
      <c r="BD28" s="7">
        <f t="shared" si="14"/>
        <v>50</v>
      </c>
      <c r="BE28" s="7">
        <f t="shared" si="15"/>
        <v>81.833333333333343</v>
      </c>
      <c r="BF28" s="6">
        <v>0.81</v>
      </c>
      <c r="BG28" s="6">
        <v>1</v>
      </c>
      <c r="BH28" s="6">
        <v>0.67</v>
      </c>
      <c r="BI28" s="6">
        <v>0.43</v>
      </c>
      <c r="BJ28" s="7">
        <f t="shared" si="16"/>
        <v>72.75</v>
      </c>
    </row>
    <row r="29" spans="1:62" x14ac:dyDescent="0.25">
      <c r="A29" s="4" t="s">
        <v>904</v>
      </c>
      <c r="B29" s="4" t="s">
        <v>25</v>
      </c>
      <c r="C29" s="4" t="s">
        <v>26</v>
      </c>
      <c r="D29" s="4" t="s">
        <v>135</v>
      </c>
      <c r="E29" s="4" t="s">
        <v>543</v>
      </c>
      <c r="F29" s="4" t="s">
        <v>48</v>
      </c>
      <c r="G29" s="4" t="s">
        <v>128</v>
      </c>
      <c r="H29" s="4" t="s">
        <v>128</v>
      </c>
      <c r="I29" s="4" t="s">
        <v>32</v>
      </c>
      <c r="J29" s="4" t="s">
        <v>839</v>
      </c>
      <c r="K29" s="5">
        <v>45177.836192129631</v>
      </c>
      <c r="L29" s="5">
        <v>45177.883622685185</v>
      </c>
      <c r="M29" s="6" t="s">
        <v>905</v>
      </c>
      <c r="N29" s="6">
        <v>23.16</v>
      </c>
      <c r="O29" s="7">
        <f t="shared" si="0"/>
        <v>74.709677419354833</v>
      </c>
      <c r="P29" s="6">
        <v>0.2</v>
      </c>
      <c r="Q29" s="6">
        <v>0.43</v>
      </c>
      <c r="R29" s="7">
        <f t="shared" si="1"/>
        <v>31.5</v>
      </c>
      <c r="S29" s="6">
        <v>0.2</v>
      </c>
      <c r="T29" s="6">
        <v>1</v>
      </c>
      <c r="U29" s="7">
        <f t="shared" si="2"/>
        <v>60</v>
      </c>
      <c r="V29" s="6">
        <v>0.67</v>
      </c>
      <c r="W29" s="7">
        <f t="shared" si="3"/>
        <v>67</v>
      </c>
      <c r="X29" s="7">
        <f t="shared" si="4"/>
        <v>50</v>
      </c>
      <c r="Y29" s="6">
        <v>1</v>
      </c>
      <c r="Z29" s="7">
        <f t="shared" si="5"/>
        <v>100</v>
      </c>
      <c r="AA29" s="6">
        <v>1</v>
      </c>
      <c r="AB29" s="7">
        <f t="shared" ref="AB29:AB65" si="17">AA29*100</f>
        <v>100</v>
      </c>
      <c r="AC29" s="6">
        <v>1</v>
      </c>
      <c r="AD29" s="6">
        <v>1</v>
      </c>
      <c r="AE29" s="6">
        <v>0</v>
      </c>
      <c r="AF29" s="6">
        <v>1</v>
      </c>
      <c r="AG29" s="7">
        <f t="shared" si="7"/>
        <v>75</v>
      </c>
      <c r="AH29" s="6">
        <v>1</v>
      </c>
      <c r="AI29" s="6">
        <v>1</v>
      </c>
      <c r="AJ29" s="6">
        <v>1</v>
      </c>
      <c r="AK29" s="6">
        <v>1</v>
      </c>
      <c r="AL29" s="7">
        <f t="shared" si="8"/>
        <v>100</v>
      </c>
      <c r="AM29" s="7">
        <f t="shared" si="9"/>
        <v>90</v>
      </c>
      <c r="AN29" s="6">
        <v>1</v>
      </c>
      <c r="AO29" s="6">
        <v>1</v>
      </c>
      <c r="AP29" s="6">
        <v>1</v>
      </c>
      <c r="AQ29" s="6">
        <v>1</v>
      </c>
      <c r="AR29" s="7">
        <f t="shared" si="10"/>
        <v>100</v>
      </c>
      <c r="AS29" s="6">
        <v>1</v>
      </c>
      <c r="AT29" s="6">
        <v>0</v>
      </c>
      <c r="AU29" s="7">
        <f t="shared" si="11"/>
        <v>50</v>
      </c>
      <c r="AV29" s="6">
        <v>0.83</v>
      </c>
      <c r="AW29" s="6">
        <v>0.43</v>
      </c>
      <c r="AX29" s="7">
        <f t="shared" si="12"/>
        <v>63</v>
      </c>
      <c r="AY29" s="6">
        <v>0.89</v>
      </c>
      <c r="AZ29" s="6">
        <v>0.76</v>
      </c>
      <c r="BA29" s="7">
        <f t="shared" si="13"/>
        <v>82.5</v>
      </c>
      <c r="BB29" s="6">
        <v>1</v>
      </c>
      <c r="BC29" s="6">
        <v>1</v>
      </c>
      <c r="BD29" s="7">
        <f t="shared" si="14"/>
        <v>100</v>
      </c>
      <c r="BE29" s="7">
        <f t="shared" si="15"/>
        <v>82.583333333333329</v>
      </c>
      <c r="BF29" s="6">
        <v>0.5</v>
      </c>
      <c r="BG29" s="6">
        <v>0.5</v>
      </c>
      <c r="BH29" s="6">
        <v>0.75</v>
      </c>
      <c r="BI29" s="6">
        <v>0</v>
      </c>
      <c r="BJ29" s="7">
        <f t="shared" si="16"/>
        <v>43.75</v>
      </c>
    </row>
    <row r="30" spans="1:62" x14ac:dyDescent="0.25">
      <c r="A30" s="4" t="s">
        <v>906</v>
      </c>
      <c r="B30" s="4" t="s">
        <v>25</v>
      </c>
      <c r="C30" s="4" t="s">
        <v>26</v>
      </c>
      <c r="D30" s="4" t="s">
        <v>135</v>
      </c>
      <c r="E30" s="4" t="s">
        <v>543</v>
      </c>
      <c r="F30" s="4" t="s">
        <v>58</v>
      </c>
      <c r="G30" s="4" t="s">
        <v>136</v>
      </c>
      <c r="H30" s="4" t="s">
        <v>136</v>
      </c>
      <c r="I30" s="4" t="s">
        <v>32</v>
      </c>
      <c r="J30" s="4" t="s">
        <v>839</v>
      </c>
      <c r="K30" s="5">
        <v>45177.575590277775</v>
      </c>
      <c r="L30" s="5">
        <v>45177.677002314813</v>
      </c>
      <c r="M30" s="6" t="s">
        <v>907</v>
      </c>
      <c r="N30" s="6">
        <v>24.63</v>
      </c>
      <c r="O30" s="7">
        <f t="shared" si="0"/>
        <v>79.451612903225794</v>
      </c>
      <c r="P30" s="6">
        <v>1</v>
      </c>
      <c r="Q30" s="6">
        <v>1</v>
      </c>
      <c r="R30" s="7">
        <f t="shared" si="1"/>
        <v>100</v>
      </c>
      <c r="S30" s="6">
        <v>0.5</v>
      </c>
      <c r="T30" s="6">
        <v>0.4</v>
      </c>
      <c r="U30" s="7">
        <f t="shared" si="2"/>
        <v>45</v>
      </c>
      <c r="V30" s="6">
        <v>1</v>
      </c>
      <c r="W30" s="7">
        <f t="shared" si="3"/>
        <v>100</v>
      </c>
      <c r="X30" s="7">
        <f t="shared" si="4"/>
        <v>78</v>
      </c>
      <c r="Y30" s="6">
        <v>1</v>
      </c>
      <c r="Z30" s="7">
        <f t="shared" si="5"/>
        <v>100</v>
      </c>
      <c r="AA30" s="6">
        <v>1</v>
      </c>
      <c r="AB30" s="7">
        <f t="shared" si="17"/>
        <v>100</v>
      </c>
      <c r="AC30" s="6">
        <v>0.5</v>
      </c>
      <c r="AD30" s="6">
        <v>1</v>
      </c>
      <c r="AE30" s="6">
        <v>1</v>
      </c>
      <c r="AF30" s="6">
        <v>0</v>
      </c>
      <c r="AG30" s="7">
        <f t="shared" si="7"/>
        <v>62.5</v>
      </c>
      <c r="AH30" s="6">
        <v>1</v>
      </c>
      <c r="AI30" s="6">
        <v>1</v>
      </c>
      <c r="AJ30" s="6">
        <v>1</v>
      </c>
      <c r="AK30" s="6">
        <v>1</v>
      </c>
      <c r="AL30" s="7">
        <f t="shared" si="8"/>
        <v>100</v>
      </c>
      <c r="AM30" s="7">
        <f t="shared" si="9"/>
        <v>85</v>
      </c>
      <c r="AN30" s="6">
        <v>1</v>
      </c>
      <c r="AO30" s="6">
        <v>0.5</v>
      </c>
      <c r="AP30" s="6">
        <v>1</v>
      </c>
      <c r="AQ30" s="6">
        <v>1</v>
      </c>
      <c r="AR30" s="7">
        <f t="shared" si="10"/>
        <v>87.5</v>
      </c>
      <c r="AS30" s="6">
        <v>0</v>
      </c>
      <c r="AT30" s="6">
        <v>1</v>
      </c>
      <c r="AU30" s="7">
        <f t="shared" si="11"/>
        <v>50</v>
      </c>
      <c r="AV30" s="6">
        <v>0.83</v>
      </c>
      <c r="AW30" s="6">
        <v>1</v>
      </c>
      <c r="AX30" s="7">
        <f t="shared" si="12"/>
        <v>91.5</v>
      </c>
      <c r="AY30" s="6">
        <v>0.76</v>
      </c>
      <c r="AZ30" s="6">
        <v>0.44</v>
      </c>
      <c r="BA30" s="7">
        <f t="shared" si="13"/>
        <v>60</v>
      </c>
      <c r="BB30" s="6">
        <v>1</v>
      </c>
      <c r="BC30" s="6">
        <v>0.67</v>
      </c>
      <c r="BD30" s="7">
        <f t="shared" si="14"/>
        <v>83.5</v>
      </c>
      <c r="BE30" s="7">
        <f t="shared" si="15"/>
        <v>76.666666666666671</v>
      </c>
      <c r="BF30" s="6">
        <v>0.5</v>
      </c>
      <c r="BG30" s="6">
        <v>0.67</v>
      </c>
      <c r="BH30" s="6">
        <v>0.86</v>
      </c>
      <c r="BI30" s="6">
        <v>1</v>
      </c>
      <c r="BJ30" s="7">
        <f t="shared" si="16"/>
        <v>75.75</v>
      </c>
    </row>
    <row r="31" spans="1:62" x14ac:dyDescent="0.25">
      <c r="A31" s="4" t="s">
        <v>908</v>
      </c>
      <c r="B31" s="4" t="s">
        <v>25</v>
      </c>
      <c r="C31" s="4" t="s">
        <v>26</v>
      </c>
      <c r="D31" s="4" t="s">
        <v>576</v>
      </c>
      <c r="E31" s="4" t="s">
        <v>543</v>
      </c>
      <c r="F31" s="4" t="s">
        <v>48</v>
      </c>
      <c r="G31" s="4" t="s">
        <v>226</v>
      </c>
      <c r="H31" s="4" t="s">
        <v>226</v>
      </c>
      <c r="I31" s="4" t="s">
        <v>32</v>
      </c>
      <c r="J31" s="4" t="s">
        <v>839</v>
      </c>
      <c r="K31" s="5">
        <v>45181.58761574074</v>
      </c>
      <c r="L31" s="5">
        <v>45181.63003472222</v>
      </c>
      <c r="M31" s="6" t="s">
        <v>909</v>
      </c>
      <c r="N31" s="6">
        <v>23.73</v>
      </c>
      <c r="O31" s="7">
        <f t="shared" si="0"/>
        <v>76.548387096774192</v>
      </c>
      <c r="P31" s="6">
        <v>1</v>
      </c>
      <c r="Q31" s="6">
        <v>0.6</v>
      </c>
      <c r="R31" s="7">
        <f t="shared" si="1"/>
        <v>80</v>
      </c>
      <c r="S31" s="6">
        <v>1</v>
      </c>
      <c r="T31" s="6">
        <v>0</v>
      </c>
      <c r="U31" s="7">
        <f t="shared" si="2"/>
        <v>50</v>
      </c>
      <c r="V31" s="6">
        <v>1</v>
      </c>
      <c r="W31" s="7">
        <f t="shared" si="3"/>
        <v>100</v>
      </c>
      <c r="X31" s="7">
        <f t="shared" si="4"/>
        <v>72</v>
      </c>
      <c r="Y31" s="6">
        <v>1</v>
      </c>
      <c r="Z31" s="7">
        <f t="shared" si="5"/>
        <v>100</v>
      </c>
      <c r="AA31" s="6">
        <v>1</v>
      </c>
      <c r="AB31" s="7">
        <f t="shared" si="17"/>
        <v>100</v>
      </c>
      <c r="AC31" s="6">
        <v>0.5</v>
      </c>
      <c r="AD31" s="6">
        <v>1</v>
      </c>
      <c r="AE31" s="6">
        <v>0</v>
      </c>
      <c r="AF31" s="6">
        <v>0.5</v>
      </c>
      <c r="AG31" s="7">
        <f t="shared" si="7"/>
        <v>50</v>
      </c>
      <c r="AH31" s="6">
        <v>1</v>
      </c>
      <c r="AI31" s="6">
        <v>0.33</v>
      </c>
      <c r="AJ31" s="6">
        <v>1</v>
      </c>
      <c r="AK31" s="6">
        <v>1</v>
      </c>
      <c r="AL31" s="7">
        <f t="shared" si="8"/>
        <v>83.25</v>
      </c>
      <c r="AM31" s="7">
        <f t="shared" si="9"/>
        <v>73.3</v>
      </c>
      <c r="AN31" s="6">
        <v>1</v>
      </c>
      <c r="AO31" s="6">
        <v>1</v>
      </c>
      <c r="AP31" s="6">
        <v>1</v>
      </c>
      <c r="AQ31" s="6">
        <v>1</v>
      </c>
      <c r="AR31" s="7">
        <f t="shared" si="10"/>
        <v>100</v>
      </c>
      <c r="AS31" s="6">
        <v>1</v>
      </c>
      <c r="AT31" s="6">
        <v>0.5</v>
      </c>
      <c r="AU31" s="7">
        <f t="shared" si="11"/>
        <v>75</v>
      </c>
      <c r="AV31" s="6">
        <v>1</v>
      </c>
      <c r="AW31" s="6">
        <v>0.43</v>
      </c>
      <c r="AX31" s="7">
        <f t="shared" si="12"/>
        <v>71.5</v>
      </c>
      <c r="AY31" s="6">
        <v>1</v>
      </c>
      <c r="AZ31" s="6">
        <v>0.83</v>
      </c>
      <c r="BA31" s="7">
        <f t="shared" si="13"/>
        <v>91.5</v>
      </c>
      <c r="BB31" s="6">
        <v>0.4</v>
      </c>
      <c r="BC31" s="6">
        <v>1</v>
      </c>
      <c r="BD31" s="7">
        <f t="shared" si="14"/>
        <v>70</v>
      </c>
      <c r="BE31" s="7">
        <f t="shared" si="15"/>
        <v>84.666666666666671</v>
      </c>
      <c r="BF31" s="6">
        <v>0.73</v>
      </c>
      <c r="BG31" s="6">
        <v>0.33</v>
      </c>
      <c r="BH31" s="6">
        <v>0.56999999999999995</v>
      </c>
      <c r="BI31" s="6">
        <v>1</v>
      </c>
      <c r="BJ31" s="7">
        <f t="shared" si="16"/>
        <v>65.75</v>
      </c>
    </row>
    <row r="32" spans="1:62" x14ac:dyDescent="0.25">
      <c r="A32" s="4" t="s">
        <v>910</v>
      </c>
      <c r="B32" s="4" t="s">
        <v>25</v>
      </c>
      <c r="C32" s="4" t="s">
        <v>26</v>
      </c>
      <c r="D32" s="4" t="s">
        <v>581</v>
      </c>
      <c r="E32" s="4" t="s">
        <v>543</v>
      </c>
      <c r="F32" s="4" t="s">
        <v>48</v>
      </c>
      <c r="G32" s="4" t="s">
        <v>132</v>
      </c>
      <c r="H32" s="4" t="s">
        <v>59</v>
      </c>
      <c r="I32" s="4" t="s">
        <v>32</v>
      </c>
      <c r="J32" s="4" t="s">
        <v>839</v>
      </c>
      <c r="K32" s="5">
        <v>45177.520787037036</v>
      </c>
      <c r="L32" s="5">
        <v>45177.546516203707</v>
      </c>
      <c r="M32" s="6" t="s">
        <v>221</v>
      </c>
      <c r="N32" s="6">
        <v>20.51</v>
      </c>
      <c r="O32" s="7">
        <f t="shared" si="0"/>
        <v>66.161290322580641</v>
      </c>
      <c r="P32" s="6">
        <v>1</v>
      </c>
      <c r="Q32" s="6">
        <v>0.43</v>
      </c>
      <c r="R32" s="7">
        <f t="shared" si="1"/>
        <v>71.5</v>
      </c>
      <c r="S32" s="6">
        <v>1</v>
      </c>
      <c r="T32" s="6">
        <v>0.4</v>
      </c>
      <c r="U32" s="7">
        <f t="shared" si="2"/>
        <v>70</v>
      </c>
      <c r="V32" s="6">
        <v>0</v>
      </c>
      <c r="W32" s="7">
        <f t="shared" si="3"/>
        <v>0</v>
      </c>
      <c r="X32" s="7">
        <f t="shared" si="4"/>
        <v>56.599999999999994</v>
      </c>
      <c r="Y32" s="6">
        <v>1</v>
      </c>
      <c r="Z32" s="7">
        <f t="shared" si="5"/>
        <v>100</v>
      </c>
      <c r="AA32" s="6">
        <v>0</v>
      </c>
      <c r="AB32" s="7">
        <f t="shared" si="17"/>
        <v>0</v>
      </c>
      <c r="AC32" s="6">
        <v>1</v>
      </c>
      <c r="AD32" s="6">
        <v>0.5</v>
      </c>
      <c r="AE32" s="6">
        <v>1</v>
      </c>
      <c r="AF32" s="6">
        <v>1</v>
      </c>
      <c r="AG32" s="7">
        <f t="shared" si="7"/>
        <v>87.5</v>
      </c>
      <c r="AH32" s="6">
        <v>1</v>
      </c>
      <c r="AI32" s="6">
        <v>0.5</v>
      </c>
      <c r="AJ32" s="6">
        <v>0.33</v>
      </c>
      <c r="AK32" s="6">
        <v>0</v>
      </c>
      <c r="AL32" s="7">
        <f t="shared" si="8"/>
        <v>45.75</v>
      </c>
      <c r="AM32" s="7">
        <f t="shared" si="9"/>
        <v>63.3</v>
      </c>
      <c r="AN32" s="6">
        <v>1</v>
      </c>
      <c r="AO32" s="6">
        <v>1</v>
      </c>
      <c r="AP32" s="6">
        <v>1</v>
      </c>
      <c r="AQ32" s="6">
        <v>1</v>
      </c>
      <c r="AR32" s="7">
        <f t="shared" si="10"/>
        <v>100</v>
      </c>
      <c r="AS32" s="6">
        <v>1</v>
      </c>
      <c r="AT32" s="6">
        <v>0.25</v>
      </c>
      <c r="AU32" s="7">
        <f t="shared" si="11"/>
        <v>62.5</v>
      </c>
      <c r="AV32" s="6">
        <v>0.5</v>
      </c>
      <c r="AW32" s="6">
        <v>0.43</v>
      </c>
      <c r="AX32" s="7">
        <f t="shared" si="12"/>
        <v>46.5</v>
      </c>
      <c r="AY32" s="6">
        <v>0.61</v>
      </c>
      <c r="AZ32" s="6">
        <v>0.78</v>
      </c>
      <c r="BA32" s="7">
        <f t="shared" si="13"/>
        <v>69.5</v>
      </c>
      <c r="BB32" s="6">
        <v>0.4</v>
      </c>
      <c r="BC32" s="6">
        <v>0.8</v>
      </c>
      <c r="BD32" s="7">
        <f t="shared" si="14"/>
        <v>60.000000000000007</v>
      </c>
      <c r="BE32" s="7">
        <f t="shared" si="15"/>
        <v>73.083333333333343</v>
      </c>
      <c r="BF32" s="6">
        <v>0.75</v>
      </c>
      <c r="BG32" s="6">
        <v>0.5</v>
      </c>
      <c r="BH32" s="6">
        <v>1</v>
      </c>
      <c r="BI32" s="6">
        <v>0.33</v>
      </c>
      <c r="BJ32" s="7">
        <f t="shared" si="16"/>
        <v>64.5</v>
      </c>
    </row>
    <row r="33" spans="1:62" x14ac:dyDescent="0.25">
      <c r="A33" s="4" t="s">
        <v>911</v>
      </c>
      <c r="B33" s="4" t="s">
        <v>25</v>
      </c>
      <c r="C33" s="4" t="s">
        <v>26</v>
      </c>
      <c r="D33" s="4" t="s">
        <v>588</v>
      </c>
      <c r="E33" s="4" t="s">
        <v>543</v>
      </c>
      <c r="F33" s="4" t="s">
        <v>164</v>
      </c>
      <c r="G33" s="4" t="s">
        <v>912</v>
      </c>
      <c r="H33" s="4" t="s">
        <v>912</v>
      </c>
      <c r="I33" s="4"/>
      <c r="J33" s="4" t="s">
        <v>839</v>
      </c>
      <c r="K33" s="4" t="s">
        <v>913</v>
      </c>
      <c r="L33" s="4" t="s">
        <v>914</v>
      </c>
      <c r="M33" s="4" t="s">
        <v>915</v>
      </c>
      <c r="N33" s="6">
        <v>23.98</v>
      </c>
      <c r="O33" s="7">
        <f t="shared" si="0"/>
        <v>77.354838709677423</v>
      </c>
      <c r="P33" s="6">
        <v>1</v>
      </c>
      <c r="Q33" s="6">
        <v>0.71</v>
      </c>
      <c r="R33" s="7">
        <f t="shared" si="1"/>
        <v>85.5</v>
      </c>
      <c r="S33" s="6">
        <v>1</v>
      </c>
      <c r="T33" s="6">
        <v>1</v>
      </c>
      <c r="U33" s="7">
        <f t="shared" si="2"/>
        <v>100</v>
      </c>
      <c r="V33" s="6">
        <v>1</v>
      </c>
      <c r="W33" s="7">
        <f t="shared" si="3"/>
        <v>100</v>
      </c>
      <c r="X33" s="7">
        <f t="shared" si="4"/>
        <v>94.199999999999989</v>
      </c>
      <c r="Y33" s="6">
        <v>1</v>
      </c>
      <c r="Z33" s="7">
        <f t="shared" si="5"/>
        <v>100</v>
      </c>
      <c r="AA33" s="6">
        <v>1</v>
      </c>
      <c r="AB33" s="7">
        <f t="shared" si="17"/>
        <v>100</v>
      </c>
      <c r="AC33" s="6">
        <v>1</v>
      </c>
      <c r="AD33" s="6">
        <v>1</v>
      </c>
      <c r="AE33" s="6">
        <v>0.5</v>
      </c>
      <c r="AF33" s="6">
        <v>1</v>
      </c>
      <c r="AG33" s="7">
        <f t="shared" si="7"/>
        <v>87.5</v>
      </c>
      <c r="AH33" s="6">
        <v>1</v>
      </c>
      <c r="AI33" s="6">
        <v>1</v>
      </c>
      <c r="AJ33" s="6">
        <v>0.5</v>
      </c>
      <c r="AK33" s="6">
        <v>0</v>
      </c>
      <c r="AL33" s="7">
        <f t="shared" si="8"/>
        <v>62.5</v>
      </c>
      <c r="AM33" s="7">
        <f t="shared" si="9"/>
        <v>80</v>
      </c>
      <c r="AN33" s="6">
        <v>1</v>
      </c>
      <c r="AO33" s="6">
        <v>1</v>
      </c>
      <c r="AP33" s="6">
        <v>1</v>
      </c>
      <c r="AQ33" s="6">
        <v>0.6</v>
      </c>
      <c r="AR33" s="7">
        <f t="shared" si="10"/>
        <v>90</v>
      </c>
      <c r="AS33" s="6">
        <v>0</v>
      </c>
      <c r="AT33" s="6">
        <v>0.5</v>
      </c>
      <c r="AU33" s="7">
        <f t="shared" si="11"/>
        <v>25</v>
      </c>
      <c r="AV33" s="6">
        <v>0.67</v>
      </c>
      <c r="AW33" s="6">
        <v>0.43</v>
      </c>
      <c r="AX33" s="7">
        <f t="shared" si="12"/>
        <v>55.000000000000007</v>
      </c>
      <c r="AY33" s="6">
        <v>0.56000000000000005</v>
      </c>
      <c r="AZ33" s="6">
        <v>1</v>
      </c>
      <c r="BA33" s="7">
        <f t="shared" si="13"/>
        <v>78</v>
      </c>
      <c r="BB33" s="6">
        <v>1</v>
      </c>
      <c r="BC33" s="6">
        <v>0.2</v>
      </c>
      <c r="BD33" s="7">
        <f t="shared" si="14"/>
        <v>60</v>
      </c>
      <c r="BE33" s="7">
        <f t="shared" si="15"/>
        <v>66.333333333333329</v>
      </c>
      <c r="BF33" s="6">
        <v>0.5</v>
      </c>
      <c r="BG33" s="6">
        <v>0.82</v>
      </c>
      <c r="BH33" s="6">
        <v>1</v>
      </c>
      <c r="BI33" s="6">
        <v>1</v>
      </c>
      <c r="BJ33" s="7">
        <f t="shared" si="16"/>
        <v>83</v>
      </c>
    </row>
    <row r="34" spans="1:62" x14ac:dyDescent="0.25">
      <c r="A34" s="4" t="s">
        <v>916</v>
      </c>
      <c r="B34" s="4" t="s">
        <v>25</v>
      </c>
      <c r="C34" s="4" t="s">
        <v>26</v>
      </c>
      <c r="D34" s="4" t="s">
        <v>93</v>
      </c>
      <c r="E34" s="4" t="s">
        <v>543</v>
      </c>
      <c r="F34" s="4" t="s">
        <v>48</v>
      </c>
      <c r="G34" s="4" t="s">
        <v>854</v>
      </c>
      <c r="H34" s="4" t="s">
        <v>854</v>
      </c>
      <c r="I34" s="4" t="s">
        <v>32</v>
      </c>
      <c r="J34" s="4" t="s">
        <v>839</v>
      </c>
      <c r="K34" s="5">
        <v>45184.657812500001</v>
      </c>
      <c r="L34" s="5">
        <v>45184.726377314815</v>
      </c>
      <c r="M34" s="6" t="s">
        <v>917</v>
      </c>
      <c r="N34" s="6">
        <v>23.22</v>
      </c>
      <c r="O34" s="7">
        <f t="shared" si="0"/>
        <v>74.903225806451616</v>
      </c>
      <c r="P34" s="6">
        <v>1</v>
      </c>
      <c r="Q34" s="6">
        <v>1</v>
      </c>
      <c r="R34" s="7">
        <f t="shared" si="1"/>
        <v>100</v>
      </c>
      <c r="S34" s="6">
        <v>1</v>
      </c>
      <c r="T34" s="6">
        <v>0.5</v>
      </c>
      <c r="U34" s="7">
        <f t="shared" si="2"/>
        <v>75</v>
      </c>
      <c r="V34" s="6">
        <v>0.67</v>
      </c>
      <c r="W34" s="7">
        <f t="shared" si="3"/>
        <v>67</v>
      </c>
      <c r="X34" s="7">
        <f t="shared" si="4"/>
        <v>83.399999999999991</v>
      </c>
      <c r="Y34" s="6">
        <v>0</v>
      </c>
      <c r="Z34" s="7">
        <f t="shared" si="5"/>
        <v>0</v>
      </c>
      <c r="AA34" s="6">
        <v>0</v>
      </c>
      <c r="AB34" s="7">
        <f t="shared" si="17"/>
        <v>0</v>
      </c>
      <c r="AC34" s="6">
        <v>1</v>
      </c>
      <c r="AD34" s="6">
        <v>0.5</v>
      </c>
      <c r="AE34" s="6">
        <v>1</v>
      </c>
      <c r="AF34" s="6">
        <v>0.5</v>
      </c>
      <c r="AG34" s="7">
        <f t="shared" si="7"/>
        <v>75</v>
      </c>
      <c r="AH34" s="6">
        <v>1</v>
      </c>
      <c r="AI34" s="6">
        <v>1</v>
      </c>
      <c r="AJ34" s="6">
        <v>1</v>
      </c>
      <c r="AK34" s="6">
        <v>1</v>
      </c>
      <c r="AL34" s="7">
        <f t="shared" si="8"/>
        <v>100</v>
      </c>
      <c r="AM34" s="7">
        <f t="shared" si="9"/>
        <v>70</v>
      </c>
      <c r="AN34" s="6">
        <v>1</v>
      </c>
      <c r="AO34" s="6">
        <v>1</v>
      </c>
      <c r="AP34" s="6">
        <v>1</v>
      </c>
      <c r="AQ34" s="6">
        <v>1</v>
      </c>
      <c r="AR34" s="7">
        <f t="shared" si="10"/>
        <v>100</v>
      </c>
      <c r="AS34" s="6">
        <v>0.5</v>
      </c>
      <c r="AT34" s="6">
        <v>0.5</v>
      </c>
      <c r="AU34" s="7">
        <f t="shared" si="11"/>
        <v>50</v>
      </c>
      <c r="AV34" s="6">
        <v>0.83</v>
      </c>
      <c r="AW34" s="6">
        <v>0.56999999999999995</v>
      </c>
      <c r="AX34" s="7">
        <f t="shared" si="12"/>
        <v>70</v>
      </c>
      <c r="AY34" s="6">
        <v>1</v>
      </c>
      <c r="AZ34" s="6">
        <v>0.67</v>
      </c>
      <c r="BA34" s="7">
        <f t="shared" si="13"/>
        <v>83.5</v>
      </c>
      <c r="BB34" s="6">
        <v>0.5</v>
      </c>
      <c r="BC34" s="6">
        <v>0.5</v>
      </c>
      <c r="BD34" s="7">
        <f t="shared" si="14"/>
        <v>50</v>
      </c>
      <c r="BE34" s="7">
        <f t="shared" si="15"/>
        <v>75.583333333333343</v>
      </c>
      <c r="BF34" s="6">
        <v>1</v>
      </c>
      <c r="BG34" s="6">
        <v>0.82</v>
      </c>
      <c r="BH34" s="6">
        <v>0.67</v>
      </c>
      <c r="BI34" s="6">
        <v>0.5</v>
      </c>
      <c r="BJ34" s="7">
        <f t="shared" si="16"/>
        <v>74.75</v>
      </c>
    </row>
    <row r="35" spans="1:62" x14ac:dyDescent="0.25">
      <c r="A35" s="4" t="s">
        <v>918</v>
      </c>
      <c r="B35" s="4" t="s">
        <v>25</v>
      </c>
      <c r="C35" s="4" t="s">
        <v>26</v>
      </c>
      <c r="D35" s="4" t="s">
        <v>47</v>
      </c>
      <c r="E35" s="4" t="s">
        <v>543</v>
      </c>
      <c r="F35" s="4" t="s">
        <v>48</v>
      </c>
      <c r="G35" s="4" t="s">
        <v>127</v>
      </c>
      <c r="H35" s="4" t="s">
        <v>127</v>
      </c>
      <c r="I35" s="4" t="s">
        <v>32</v>
      </c>
      <c r="J35" s="4" t="s">
        <v>839</v>
      </c>
      <c r="K35" s="5">
        <v>45180.457349537035</v>
      </c>
      <c r="L35" s="5">
        <v>45180.488668981481</v>
      </c>
      <c r="M35" s="6" t="s">
        <v>129</v>
      </c>
      <c r="N35" s="6">
        <v>18.86</v>
      </c>
      <c r="O35" s="7">
        <f t="shared" si="0"/>
        <v>60.838709677419359</v>
      </c>
      <c r="P35" s="6">
        <v>1</v>
      </c>
      <c r="Q35" s="6">
        <v>0.6</v>
      </c>
      <c r="R35" s="7">
        <f t="shared" si="1"/>
        <v>80</v>
      </c>
      <c r="S35" s="6">
        <v>0.6</v>
      </c>
      <c r="T35" s="6">
        <v>0</v>
      </c>
      <c r="U35" s="7">
        <f t="shared" si="2"/>
        <v>30</v>
      </c>
      <c r="V35" s="6">
        <v>0</v>
      </c>
      <c r="W35" s="7">
        <f t="shared" si="3"/>
        <v>0</v>
      </c>
      <c r="X35" s="7">
        <f t="shared" si="4"/>
        <v>44.000000000000007</v>
      </c>
      <c r="Y35" s="6">
        <v>0</v>
      </c>
      <c r="Z35" s="7">
        <f t="shared" si="5"/>
        <v>0</v>
      </c>
      <c r="AA35" s="6">
        <v>0</v>
      </c>
      <c r="AB35" s="7">
        <f t="shared" si="17"/>
        <v>0</v>
      </c>
      <c r="AC35" s="6">
        <v>0</v>
      </c>
      <c r="AD35" s="6">
        <v>1</v>
      </c>
      <c r="AE35" s="6">
        <v>1</v>
      </c>
      <c r="AF35" s="6">
        <v>1</v>
      </c>
      <c r="AG35" s="7">
        <f t="shared" si="7"/>
        <v>75</v>
      </c>
      <c r="AH35" s="6">
        <v>1</v>
      </c>
      <c r="AI35" s="6">
        <v>1</v>
      </c>
      <c r="AJ35" s="6">
        <v>0.33</v>
      </c>
      <c r="AK35" s="6">
        <v>1</v>
      </c>
      <c r="AL35" s="7">
        <f t="shared" si="8"/>
        <v>83.25</v>
      </c>
      <c r="AM35" s="7">
        <f t="shared" si="9"/>
        <v>63.3</v>
      </c>
      <c r="AN35" s="6">
        <v>0.5</v>
      </c>
      <c r="AO35" s="6">
        <v>0.8</v>
      </c>
      <c r="AP35" s="6">
        <v>1</v>
      </c>
      <c r="AQ35" s="6">
        <v>0.5</v>
      </c>
      <c r="AR35" s="7">
        <f t="shared" si="10"/>
        <v>70</v>
      </c>
      <c r="AS35" s="6">
        <v>0.83</v>
      </c>
      <c r="AT35" s="6">
        <v>0</v>
      </c>
      <c r="AU35" s="7">
        <f t="shared" si="11"/>
        <v>41.5</v>
      </c>
      <c r="AV35" s="6">
        <v>1</v>
      </c>
      <c r="AW35" s="6">
        <v>0.5</v>
      </c>
      <c r="AX35" s="7">
        <f t="shared" si="12"/>
        <v>75</v>
      </c>
      <c r="AY35" s="6">
        <v>0.61</v>
      </c>
      <c r="AZ35" s="6">
        <v>0.76</v>
      </c>
      <c r="BA35" s="7">
        <f t="shared" si="13"/>
        <v>68.5</v>
      </c>
      <c r="BB35" s="6">
        <v>1</v>
      </c>
      <c r="BC35" s="6">
        <v>0.5</v>
      </c>
      <c r="BD35" s="7">
        <f t="shared" si="14"/>
        <v>75</v>
      </c>
      <c r="BE35" s="7">
        <f t="shared" si="15"/>
        <v>66.666666666666657</v>
      </c>
      <c r="BF35" s="6">
        <v>0.5</v>
      </c>
      <c r="BG35" s="6">
        <v>0.5</v>
      </c>
      <c r="BH35" s="6">
        <v>0.5</v>
      </c>
      <c r="BI35" s="6">
        <v>0.82</v>
      </c>
      <c r="BJ35" s="7">
        <f t="shared" si="16"/>
        <v>57.999999999999993</v>
      </c>
    </row>
    <row r="36" spans="1:62" x14ac:dyDescent="0.25">
      <c r="A36" s="4" t="s">
        <v>919</v>
      </c>
      <c r="B36" s="4" t="s">
        <v>25</v>
      </c>
      <c r="C36" s="4" t="s">
        <v>26</v>
      </c>
      <c r="D36" s="4" t="s">
        <v>920</v>
      </c>
      <c r="E36" s="4" t="s">
        <v>543</v>
      </c>
      <c r="F36" s="4" t="s">
        <v>58</v>
      </c>
      <c r="G36" s="4" t="s">
        <v>213</v>
      </c>
      <c r="H36" s="4" t="s">
        <v>213</v>
      </c>
      <c r="I36" s="4"/>
      <c r="J36" s="4" t="s">
        <v>839</v>
      </c>
      <c r="K36" s="4" t="s">
        <v>921</v>
      </c>
      <c r="L36" s="4" t="s">
        <v>922</v>
      </c>
      <c r="M36" s="4" t="s">
        <v>641</v>
      </c>
      <c r="N36" s="6">
        <v>21.2</v>
      </c>
      <c r="O36" s="7">
        <f t="shared" si="0"/>
        <v>68.387096774193552</v>
      </c>
      <c r="P36" s="6">
        <v>0.67</v>
      </c>
      <c r="Q36" s="6">
        <v>0.83</v>
      </c>
      <c r="R36" s="7">
        <f t="shared" si="1"/>
        <v>75</v>
      </c>
      <c r="S36" s="6">
        <v>0.4</v>
      </c>
      <c r="T36" s="6">
        <v>0</v>
      </c>
      <c r="U36" s="7">
        <f t="shared" si="2"/>
        <v>20</v>
      </c>
      <c r="V36" s="6">
        <v>1</v>
      </c>
      <c r="W36" s="7">
        <f t="shared" si="3"/>
        <v>100</v>
      </c>
      <c r="X36" s="7">
        <f t="shared" si="4"/>
        <v>57.999999999999993</v>
      </c>
      <c r="Y36" s="6">
        <v>1</v>
      </c>
      <c r="Z36" s="7">
        <f t="shared" si="5"/>
        <v>100</v>
      </c>
      <c r="AA36" s="6">
        <v>1</v>
      </c>
      <c r="AB36" s="7">
        <f t="shared" si="17"/>
        <v>100</v>
      </c>
      <c r="AC36" s="6">
        <v>0.5</v>
      </c>
      <c r="AD36" s="6">
        <v>1</v>
      </c>
      <c r="AE36" s="6">
        <v>1</v>
      </c>
      <c r="AF36" s="6">
        <v>1</v>
      </c>
      <c r="AG36" s="7">
        <f t="shared" si="7"/>
        <v>87.5</v>
      </c>
      <c r="AH36" s="6">
        <v>1</v>
      </c>
      <c r="AI36" s="6">
        <v>1</v>
      </c>
      <c r="AJ36" s="6">
        <v>0.33</v>
      </c>
      <c r="AK36" s="6">
        <v>1</v>
      </c>
      <c r="AL36" s="7">
        <f t="shared" si="8"/>
        <v>83.25</v>
      </c>
      <c r="AM36" s="7">
        <f t="shared" si="9"/>
        <v>88.3</v>
      </c>
      <c r="AN36" s="6">
        <v>1</v>
      </c>
      <c r="AO36" s="6">
        <v>0.5</v>
      </c>
      <c r="AP36" s="6">
        <v>0.33</v>
      </c>
      <c r="AQ36" s="6">
        <v>1</v>
      </c>
      <c r="AR36" s="7">
        <f t="shared" si="10"/>
        <v>70.75</v>
      </c>
      <c r="AS36" s="6">
        <v>0.33</v>
      </c>
      <c r="AT36" s="6">
        <v>0.5</v>
      </c>
      <c r="AU36" s="7">
        <f t="shared" si="11"/>
        <v>41.5</v>
      </c>
      <c r="AV36" s="6">
        <v>0.14000000000000001</v>
      </c>
      <c r="AW36" s="6">
        <v>0.17</v>
      </c>
      <c r="AX36" s="7">
        <f t="shared" si="12"/>
        <v>15.500000000000004</v>
      </c>
      <c r="AY36" s="6">
        <v>0.56000000000000005</v>
      </c>
      <c r="AZ36" s="6">
        <v>0.76</v>
      </c>
      <c r="BA36" s="7">
        <f t="shared" si="13"/>
        <v>66</v>
      </c>
      <c r="BB36" s="6">
        <v>0.6</v>
      </c>
      <c r="BC36" s="6">
        <v>1</v>
      </c>
      <c r="BD36" s="7">
        <f t="shared" si="14"/>
        <v>80</v>
      </c>
      <c r="BE36" s="7">
        <f t="shared" si="15"/>
        <v>57.416666666666657</v>
      </c>
      <c r="BF36" s="6">
        <v>1</v>
      </c>
      <c r="BG36" s="6">
        <v>0.56999999999999995</v>
      </c>
      <c r="BH36" s="6">
        <v>0.5</v>
      </c>
      <c r="BI36" s="6">
        <v>0.5</v>
      </c>
      <c r="BJ36" s="7">
        <f t="shared" si="16"/>
        <v>64.25</v>
      </c>
    </row>
    <row r="37" spans="1:62" x14ac:dyDescent="0.25">
      <c r="A37" s="4" t="s">
        <v>923</v>
      </c>
      <c r="B37" s="4" t="s">
        <v>25</v>
      </c>
      <c r="C37" s="4" t="s">
        <v>26</v>
      </c>
      <c r="D37" s="4" t="s">
        <v>924</v>
      </c>
      <c r="E37" s="4" t="s">
        <v>543</v>
      </c>
      <c r="F37" s="77" t="s">
        <v>29</v>
      </c>
      <c r="G37" s="4" t="s">
        <v>925</v>
      </c>
      <c r="H37" s="4" t="s">
        <v>925</v>
      </c>
      <c r="I37" s="4"/>
      <c r="J37" s="4" t="s">
        <v>839</v>
      </c>
      <c r="K37" s="4" t="s">
        <v>926</v>
      </c>
      <c r="L37" s="4" t="s">
        <v>927</v>
      </c>
      <c r="M37" s="4" t="s">
        <v>928</v>
      </c>
      <c r="N37" s="6">
        <v>25.57</v>
      </c>
      <c r="O37" s="7">
        <f t="shared" si="0"/>
        <v>82.483870967741936</v>
      </c>
      <c r="P37" s="6">
        <v>1</v>
      </c>
      <c r="Q37" s="6">
        <v>1</v>
      </c>
      <c r="R37" s="7">
        <f t="shared" si="1"/>
        <v>100</v>
      </c>
      <c r="S37" s="6">
        <v>1</v>
      </c>
      <c r="T37" s="6">
        <v>1</v>
      </c>
      <c r="U37" s="7">
        <f t="shared" si="2"/>
        <v>100</v>
      </c>
      <c r="V37" s="6">
        <v>1</v>
      </c>
      <c r="W37" s="7">
        <f t="shared" si="3"/>
        <v>100</v>
      </c>
      <c r="X37" s="7">
        <f t="shared" si="4"/>
        <v>100</v>
      </c>
      <c r="Y37" s="6">
        <v>1</v>
      </c>
      <c r="Z37" s="7">
        <f t="shared" si="5"/>
        <v>100</v>
      </c>
      <c r="AA37" s="6">
        <v>1</v>
      </c>
      <c r="AB37" s="7">
        <f t="shared" si="17"/>
        <v>100</v>
      </c>
      <c r="AC37" s="6">
        <v>1</v>
      </c>
      <c r="AD37" s="6">
        <v>0.5</v>
      </c>
      <c r="AE37" s="6">
        <v>1</v>
      </c>
      <c r="AF37" s="6">
        <v>0.5</v>
      </c>
      <c r="AG37" s="7">
        <f t="shared" si="7"/>
        <v>75</v>
      </c>
      <c r="AH37" s="6">
        <v>1</v>
      </c>
      <c r="AI37" s="6">
        <v>1</v>
      </c>
      <c r="AJ37" s="6">
        <v>1</v>
      </c>
      <c r="AK37" s="6">
        <v>1</v>
      </c>
      <c r="AL37" s="7">
        <f t="shared" si="8"/>
        <v>100</v>
      </c>
      <c r="AM37" s="7">
        <f t="shared" si="9"/>
        <v>90</v>
      </c>
      <c r="AN37" s="6">
        <v>1</v>
      </c>
      <c r="AO37" s="6">
        <v>0.5</v>
      </c>
      <c r="AP37" s="6">
        <v>1</v>
      </c>
      <c r="AQ37" s="6">
        <v>1</v>
      </c>
      <c r="AR37" s="7">
        <f t="shared" si="10"/>
        <v>87.5</v>
      </c>
      <c r="AS37" s="6">
        <v>1</v>
      </c>
      <c r="AT37" s="6">
        <v>0.67</v>
      </c>
      <c r="AU37" s="7">
        <f t="shared" si="11"/>
        <v>83.5</v>
      </c>
      <c r="AV37" s="6">
        <v>0.5</v>
      </c>
      <c r="AW37" s="6">
        <v>0.43</v>
      </c>
      <c r="AX37" s="7">
        <f t="shared" si="12"/>
        <v>46.5</v>
      </c>
      <c r="AY37" s="6">
        <v>1</v>
      </c>
      <c r="AZ37" s="6">
        <v>0.56000000000000005</v>
      </c>
      <c r="BA37" s="7">
        <f t="shared" si="13"/>
        <v>78</v>
      </c>
      <c r="BB37" s="6">
        <v>1</v>
      </c>
      <c r="BC37" s="6">
        <v>0.67</v>
      </c>
      <c r="BD37" s="7">
        <f t="shared" si="14"/>
        <v>83.5</v>
      </c>
      <c r="BE37" s="7">
        <f t="shared" si="15"/>
        <v>77.75</v>
      </c>
      <c r="BF37" s="6">
        <v>0.5</v>
      </c>
      <c r="BG37" s="6">
        <v>0.57999999999999996</v>
      </c>
      <c r="BH37" s="6">
        <v>0.67</v>
      </c>
      <c r="BI37" s="6">
        <v>0.5</v>
      </c>
      <c r="BJ37" s="7">
        <f t="shared" si="16"/>
        <v>56.25</v>
      </c>
    </row>
    <row r="38" spans="1:62" x14ac:dyDescent="0.25">
      <c r="A38" s="4" t="s">
        <v>929</v>
      </c>
      <c r="B38" s="4" t="s">
        <v>25</v>
      </c>
      <c r="C38" s="4" t="s">
        <v>26</v>
      </c>
      <c r="D38" s="4" t="s">
        <v>47</v>
      </c>
      <c r="E38" s="4" t="s">
        <v>543</v>
      </c>
      <c r="F38" s="4" t="s">
        <v>58</v>
      </c>
      <c r="G38" s="4" t="s">
        <v>128</v>
      </c>
      <c r="H38" s="4" t="s">
        <v>128</v>
      </c>
      <c r="I38" s="4" t="s">
        <v>32</v>
      </c>
      <c r="J38" s="4" t="s">
        <v>839</v>
      </c>
      <c r="K38" s="5">
        <v>45181.66815972222</v>
      </c>
      <c r="L38" s="5">
        <v>45182.544988425929</v>
      </c>
      <c r="M38" s="6" t="s">
        <v>930</v>
      </c>
      <c r="N38" s="6">
        <v>21.85</v>
      </c>
      <c r="O38" s="7">
        <f t="shared" si="0"/>
        <v>70.483870967741936</v>
      </c>
      <c r="P38" s="6">
        <v>0.33</v>
      </c>
      <c r="Q38" s="6">
        <v>0.4</v>
      </c>
      <c r="R38" s="7">
        <f t="shared" si="1"/>
        <v>36.5</v>
      </c>
      <c r="S38" s="6">
        <v>0</v>
      </c>
      <c r="T38" s="6">
        <v>0</v>
      </c>
      <c r="U38" s="7">
        <f t="shared" si="2"/>
        <v>0</v>
      </c>
      <c r="V38" s="6">
        <v>1</v>
      </c>
      <c r="W38" s="7">
        <f t="shared" si="3"/>
        <v>100</v>
      </c>
      <c r="X38" s="7">
        <f t="shared" si="4"/>
        <v>34.599999999999994</v>
      </c>
      <c r="Y38" s="6">
        <v>1</v>
      </c>
      <c r="Z38" s="7">
        <f t="shared" si="5"/>
        <v>100</v>
      </c>
      <c r="AA38" s="6">
        <v>1</v>
      </c>
      <c r="AB38" s="7">
        <f t="shared" si="17"/>
        <v>100</v>
      </c>
      <c r="AC38" s="6">
        <v>1</v>
      </c>
      <c r="AD38" s="6">
        <v>0.5</v>
      </c>
      <c r="AE38" s="6">
        <v>0.5</v>
      </c>
      <c r="AF38" s="6">
        <v>1</v>
      </c>
      <c r="AG38" s="7">
        <f t="shared" si="7"/>
        <v>75</v>
      </c>
      <c r="AH38" s="6">
        <v>1</v>
      </c>
      <c r="AI38" s="6">
        <v>1</v>
      </c>
      <c r="AJ38" s="6">
        <v>1</v>
      </c>
      <c r="AK38" s="6">
        <v>1</v>
      </c>
      <c r="AL38" s="7">
        <f t="shared" si="8"/>
        <v>100</v>
      </c>
      <c r="AM38" s="7">
        <f t="shared" si="9"/>
        <v>90</v>
      </c>
      <c r="AN38" s="6">
        <v>1</v>
      </c>
      <c r="AO38" s="6">
        <v>1</v>
      </c>
      <c r="AP38" s="6">
        <v>1</v>
      </c>
      <c r="AQ38" s="6">
        <v>1</v>
      </c>
      <c r="AR38" s="7">
        <f t="shared" si="10"/>
        <v>100</v>
      </c>
      <c r="AS38" s="6">
        <v>1</v>
      </c>
      <c r="AT38" s="6">
        <v>0.5</v>
      </c>
      <c r="AU38" s="7">
        <f t="shared" si="11"/>
        <v>75</v>
      </c>
      <c r="AV38" s="6">
        <v>0.67</v>
      </c>
      <c r="AW38" s="6">
        <v>0.43</v>
      </c>
      <c r="AX38" s="7">
        <f t="shared" si="12"/>
        <v>55.000000000000007</v>
      </c>
      <c r="AY38" s="6">
        <v>0.61</v>
      </c>
      <c r="AZ38" s="6">
        <v>0.65</v>
      </c>
      <c r="BA38" s="7">
        <f t="shared" si="13"/>
        <v>63</v>
      </c>
      <c r="BB38" s="6">
        <v>1</v>
      </c>
      <c r="BC38" s="6">
        <v>0.67</v>
      </c>
      <c r="BD38" s="7">
        <f t="shared" si="14"/>
        <v>83.5</v>
      </c>
      <c r="BE38" s="7">
        <f t="shared" si="15"/>
        <v>79.416666666666657</v>
      </c>
      <c r="BF38" s="6">
        <v>0.5</v>
      </c>
      <c r="BG38" s="6">
        <v>0.56000000000000005</v>
      </c>
      <c r="BH38" s="6">
        <v>0</v>
      </c>
      <c r="BI38" s="6">
        <v>0.55000000000000004</v>
      </c>
      <c r="BJ38" s="7">
        <f t="shared" si="16"/>
        <v>40.25</v>
      </c>
    </row>
    <row r="39" spans="1:62" x14ac:dyDescent="0.25">
      <c r="A39" s="4" t="s">
        <v>931</v>
      </c>
      <c r="B39" s="4" t="s">
        <v>25</v>
      </c>
      <c r="C39" s="4" t="s">
        <v>26</v>
      </c>
      <c r="D39" s="4" t="s">
        <v>47</v>
      </c>
      <c r="E39" s="4" t="s">
        <v>543</v>
      </c>
      <c r="F39" s="4" t="s">
        <v>58</v>
      </c>
      <c r="G39" s="4" t="s">
        <v>136</v>
      </c>
      <c r="H39" s="4" t="s">
        <v>181</v>
      </c>
      <c r="I39" s="4" t="s">
        <v>32</v>
      </c>
      <c r="J39" s="4" t="s">
        <v>839</v>
      </c>
      <c r="K39" s="5">
        <v>45181.606180555558</v>
      </c>
      <c r="L39" s="5">
        <v>45181.684004629627</v>
      </c>
      <c r="M39" s="6" t="s">
        <v>435</v>
      </c>
      <c r="N39" s="6">
        <v>23.27</v>
      </c>
      <c r="O39" s="7">
        <f t="shared" si="0"/>
        <v>75.064516129032256</v>
      </c>
      <c r="P39" s="6">
        <v>1</v>
      </c>
      <c r="Q39" s="6">
        <v>0.67</v>
      </c>
      <c r="R39" s="7">
        <f t="shared" si="1"/>
        <v>83.5</v>
      </c>
      <c r="S39" s="6">
        <v>1</v>
      </c>
      <c r="T39" s="6">
        <v>1</v>
      </c>
      <c r="U39" s="7">
        <f t="shared" si="2"/>
        <v>100</v>
      </c>
      <c r="V39" s="6">
        <v>0</v>
      </c>
      <c r="W39" s="7">
        <f t="shared" si="3"/>
        <v>0</v>
      </c>
      <c r="X39" s="7">
        <f t="shared" si="4"/>
        <v>73.400000000000006</v>
      </c>
      <c r="Y39" s="6">
        <v>1</v>
      </c>
      <c r="Z39" s="7">
        <f t="shared" si="5"/>
        <v>100</v>
      </c>
      <c r="AA39" s="6">
        <v>0</v>
      </c>
      <c r="AB39" s="7">
        <f t="shared" si="17"/>
        <v>0</v>
      </c>
      <c r="AC39" s="6">
        <v>1</v>
      </c>
      <c r="AD39" s="6">
        <v>0.5</v>
      </c>
      <c r="AE39" s="6">
        <v>1</v>
      </c>
      <c r="AF39" s="6">
        <v>1</v>
      </c>
      <c r="AG39" s="7">
        <f t="shared" si="7"/>
        <v>87.5</v>
      </c>
      <c r="AH39" s="6">
        <v>1</v>
      </c>
      <c r="AI39" s="6">
        <v>1</v>
      </c>
      <c r="AJ39" s="6">
        <v>1</v>
      </c>
      <c r="AK39" s="6">
        <v>1</v>
      </c>
      <c r="AL39" s="7">
        <f t="shared" si="8"/>
        <v>100</v>
      </c>
      <c r="AM39" s="7">
        <f t="shared" si="9"/>
        <v>85</v>
      </c>
      <c r="AN39" s="6">
        <v>0.8</v>
      </c>
      <c r="AO39" s="6">
        <v>1</v>
      </c>
      <c r="AP39" s="6">
        <v>1</v>
      </c>
      <c r="AQ39" s="6">
        <v>1</v>
      </c>
      <c r="AR39" s="7">
        <f t="shared" si="10"/>
        <v>95</v>
      </c>
      <c r="AS39" s="6">
        <v>0.83</v>
      </c>
      <c r="AT39" s="6">
        <v>0.5</v>
      </c>
      <c r="AU39" s="7">
        <f t="shared" si="11"/>
        <v>66.5</v>
      </c>
      <c r="AV39" s="6">
        <v>0.56999999999999995</v>
      </c>
      <c r="AW39" s="6">
        <v>0.33</v>
      </c>
      <c r="AX39" s="7">
        <f t="shared" si="12"/>
        <v>44.999999999999993</v>
      </c>
      <c r="AY39" s="6">
        <v>0.5</v>
      </c>
      <c r="AZ39" s="6">
        <v>1</v>
      </c>
      <c r="BA39" s="7">
        <f t="shared" si="13"/>
        <v>75</v>
      </c>
      <c r="BB39" s="6">
        <v>0.67</v>
      </c>
      <c r="BC39" s="6">
        <v>0.5</v>
      </c>
      <c r="BD39" s="7">
        <f t="shared" si="14"/>
        <v>58.5</v>
      </c>
      <c r="BE39" s="7">
        <f t="shared" si="15"/>
        <v>72.500000000000014</v>
      </c>
      <c r="BF39" s="6">
        <v>0.4</v>
      </c>
      <c r="BG39" s="6">
        <v>0.5</v>
      </c>
      <c r="BH39" s="6">
        <v>1</v>
      </c>
      <c r="BI39" s="6">
        <v>0.5</v>
      </c>
      <c r="BJ39" s="7">
        <f t="shared" si="16"/>
        <v>60</v>
      </c>
    </row>
    <row r="40" spans="1:62" x14ac:dyDescent="0.25">
      <c r="A40" s="4" t="s">
        <v>932</v>
      </c>
      <c r="B40" s="4" t="s">
        <v>25</v>
      </c>
      <c r="C40" s="4" t="s">
        <v>26</v>
      </c>
      <c r="D40" s="4" t="s">
        <v>88</v>
      </c>
      <c r="E40" s="4" t="s">
        <v>543</v>
      </c>
      <c r="F40" s="4" t="s">
        <v>48</v>
      </c>
      <c r="G40" s="4" t="s">
        <v>933</v>
      </c>
      <c r="H40" s="4" t="s">
        <v>933</v>
      </c>
      <c r="I40" s="4" t="s">
        <v>32</v>
      </c>
      <c r="J40" s="4" t="s">
        <v>839</v>
      </c>
      <c r="K40" s="5">
        <v>45178.430347222224</v>
      </c>
      <c r="L40" s="5">
        <v>45178.5</v>
      </c>
      <c r="M40" s="6" t="s">
        <v>641</v>
      </c>
      <c r="N40" s="6">
        <v>23.29</v>
      </c>
      <c r="O40" s="7">
        <f t="shared" si="0"/>
        <v>75.129032258064512</v>
      </c>
      <c r="P40" s="6">
        <v>0.67</v>
      </c>
      <c r="Q40" s="6">
        <v>1</v>
      </c>
      <c r="R40" s="7">
        <f t="shared" si="1"/>
        <v>83.5</v>
      </c>
      <c r="S40" s="6">
        <v>0</v>
      </c>
      <c r="T40" s="6">
        <v>0.4</v>
      </c>
      <c r="U40" s="7">
        <f t="shared" si="2"/>
        <v>20</v>
      </c>
      <c r="V40" s="6">
        <v>1</v>
      </c>
      <c r="W40" s="7">
        <f t="shared" si="3"/>
        <v>100</v>
      </c>
      <c r="X40" s="7">
        <f t="shared" si="4"/>
        <v>61.4</v>
      </c>
      <c r="Y40" s="6">
        <v>1</v>
      </c>
      <c r="Z40" s="7">
        <f t="shared" si="5"/>
        <v>100</v>
      </c>
      <c r="AA40" s="6">
        <v>1</v>
      </c>
      <c r="AB40" s="7">
        <f t="shared" si="17"/>
        <v>100</v>
      </c>
      <c r="AC40" s="6">
        <v>0.5</v>
      </c>
      <c r="AD40" s="6">
        <v>1</v>
      </c>
      <c r="AE40" s="6">
        <v>1</v>
      </c>
      <c r="AF40" s="6">
        <v>1</v>
      </c>
      <c r="AG40" s="7">
        <f t="shared" si="7"/>
        <v>87.5</v>
      </c>
      <c r="AH40" s="6">
        <v>1</v>
      </c>
      <c r="AI40" s="6">
        <v>0.67</v>
      </c>
      <c r="AJ40" s="6">
        <v>1</v>
      </c>
      <c r="AK40" s="6">
        <v>1</v>
      </c>
      <c r="AL40" s="7">
        <f t="shared" si="8"/>
        <v>91.75</v>
      </c>
      <c r="AM40" s="7">
        <f t="shared" si="9"/>
        <v>91.7</v>
      </c>
      <c r="AN40" s="6">
        <v>0.8</v>
      </c>
      <c r="AO40" s="6">
        <v>1</v>
      </c>
      <c r="AP40" s="6">
        <v>1</v>
      </c>
      <c r="AQ40" s="6">
        <v>0.67</v>
      </c>
      <c r="AR40" s="7">
        <f t="shared" si="10"/>
        <v>86.75</v>
      </c>
      <c r="AS40" s="6">
        <v>0.5</v>
      </c>
      <c r="AT40" s="6">
        <v>0.5</v>
      </c>
      <c r="AU40" s="7">
        <f t="shared" si="11"/>
        <v>50</v>
      </c>
      <c r="AV40" s="6">
        <v>0.5</v>
      </c>
      <c r="AW40" s="6">
        <v>1</v>
      </c>
      <c r="AX40" s="7">
        <f t="shared" si="12"/>
        <v>75</v>
      </c>
      <c r="AY40" s="6">
        <v>0.78</v>
      </c>
      <c r="AZ40" s="6">
        <v>1</v>
      </c>
      <c r="BA40" s="7">
        <f t="shared" si="13"/>
        <v>89</v>
      </c>
      <c r="BB40" s="6">
        <v>0.67</v>
      </c>
      <c r="BC40" s="6">
        <v>0.6</v>
      </c>
      <c r="BD40" s="7">
        <f t="shared" si="14"/>
        <v>63.5</v>
      </c>
      <c r="BE40" s="7">
        <f t="shared" si="15"/>
        <v>75.166666666666657</v>
      </c>
      <c r="BF40" s="6">
        <v>1</v>
      </c>
      <c r="BG40" s="6">
        <v>0.56999999999999995</v>
      </c>
      <c r="BH40" s="6">
        <v>0.33</v>
      </c>
      <c r="BI40" s="6">
        <v>0.14000000000000001</v>
      </c>
      <c r="BJ40" s="7">
        <f t="shared" si="16"/>
        <v>51</v>
      </c>
    </row>
    <row r="41" spans="1:62" x14ac:dyDescent="0.25">
      <c r="A41" s="4" t="s">
        <v>934</v>
      </c>
      <c r="B41" s="4" t="s">
        <v>25</v>
      </c>
      <c r="C41" s="4" t="s">
        <v>26</v>
      </c>
      <c r="D41" s="4" t="s">
        <v>57</v>
      </c>
      <c r="E41" s="4" t="s">
        <v>543</v>
      </c>
      <c r="F41" s="4" t="s">
        <v>58</v>
      </c>
      <c r="G41" s="4" t="s">
        <v>610</v>
      </c>
      <c r="H41" s="4" t="s">
        <v>610</v>
      </c>
      <c r="I41" s="4" t="s">
        <v>32</v>
      </c>
      <c r="J41" s="4" t="s">
        <v>839</v>
      </c>
      <c r="K41" s="5">
        <v>45180.618379629632</v>
      </c>
      <c r="L41" s="5">
        <v>45180.726724537039</v>
      </c>
      <c r="M41" s="6" t="s">
        <v>935</v>
      </c>
      <c r="N41" s="6">
        <v>22.35</v>
      </c>
      <c r="O41" s="7">
        <f t="shared" si="0"/>
        <v>72.096774193548399</v>
      </c>
      <c r="P41" s="6">
        <v>1</v>
      </c>
      <c r="Q41" s="6">
        <v>1</v>
      </c>
      <c r="R41" s="7">
        <f t="shared" si="1"/>
        <v>100</v>
      </c>
      <c r="S41" s="6">
        <v>1</v>
      </c>
      <c r="T41" s="6">
        <v>1</v>
      </c>
      <c r="U41" s="7">
        <f t="shared" si="2"/>
        <v>100</v>
      </c>
      <c r="V41" s="6">
        <v>1</v>
      </c>
      <c r="W41" s="7">
        <f t="shared" si="3"/>
        <v>100</v>
      </c>
      <c r="X41" s="7">
        <f t="shared" si="4"/>
        <v>100</v>
      </c>
      <c r="Y41" s="6">
        <v>0</v>
      </c>
      <c r="Z41" s="7">
        <f t="shared" si="5"/>
        <v>0</v>
      </c>
      <c r="AA41" s="6">
        <v>0</v>
      </c>
      <c r="AB41" s="7">
        <f t="shared" si="17"/>
        <v>0</v>
      </c>
      <c r="AC41" s="6">
        <v>1</v>
      </c>
      <c r="AD41" s="6">
        <v>0.5</v>
      </c>
      <c r="AE41" s="6">
        <v>1</v>
      </c>
      <c r="AF41" s="6">
        <v>0.5</v>
      </c>
      <c r="AG41" s="7">
        <f t="shared" si="7"/>
        <v>75</v>
      </c>
      <c r="AH41" s="6">
        <v>1</v>
      </c>
      <c r="AI41" s="6">
        <v>1</v>
      </c>
      <c r="AJ41" s="6">
        <v>0</v>
      </c>
      <c r="AK41" s="6">
        <v>0</v>
      </c>
      <c r="AL41" s="7">
        <f t="shared" si="8"/>
        <v>50</v>
      </c>
      <c r="AM41" s="7">
        <f t="shared" si="9"/>
        <v>50</v>
      </c>
      <c r="AN41" s="6">
        <v>1</v>
      </c>
      <c r="AO41" s="6">
        <v>1</v>
      </c>
      <c r="AP41" s="6">
        <v>1</v>
      </c>
      <c r="AQ41" s="6">
        <v>1</v>
      </c>
      <c r="AR41" s="7">
        <f t="shared" si="10"/>
        <v>100</v>
      </c>
      <c r="AS41" s="6">
        <v>1</v>
      </c>
      <c r="AT41" s="6">
        <v>0.5</v>
      </c>
      <c r="AU41" s="7">
        <f t="shared" si="11"/>
        <v>75</v>
      </c>
      <c r="AV41" s="6">
        <v>1</v>
      </c>
      <c r="AW41" s="6">
        <v>0.71</v>
      </c>
      <c r="AX41" s="7">
        <f t="shared" si="12"/>
        <v>85.5</v>
      </c>
      <c r="AY41" s="6">
        <v>0.61</v>
      </c>
      <c r="AZ41" s="6">
        <v>0.67</v>
      </c>
      <c r="BA41" s="7">
        <f t="shared" si="13"/>
        <v>64</v>
      </c>
      <c r="BB41" s="6">
        <v>0.5</v>
      </c>
      <c r="BC41" s="6">
        <v>0.6</v>
      </c>
      <c r="BD41" s="7">
        <f t="shared" si="14"/>
        <v>55.000000000000007</v>
      </c>
      <c r="BE41" s="7">
        <f t="shared" si="15"/>
        <v>79.916666666666671</v>
      </c>
      <c r="BF41" s="6">
        <v>1</v>
      </c>
      <c r="BG41" s="6">
        <v>0.43</v>
      </c>
      <c r="BH41" s="6">
        <v>0.67</v>
      </c>
      <c r="BI41" s="6">
        <v>0.67</v>
      </c>
      <c r="BJ41" s="7">
        <f t="shared" si="16"/>
        <v>69.25</v>
      </c>
    </row>
    <row r="42" spans="1:62" x14ac:dyDescent="0.25">
      <c r="A42" s="4" t="s">
        <v>936</v>
      </c>
      <c r="B42" s="4" t="s">
        <v>25</v>
      </c>
      <c r="C42" s="4" t="s">
        <v>26</v>
      </c>
      <c r="D42" s="4" t="s">
        <v>88</v>
      </c>
      <c r="E42" s="4" t="s">
        <v>543</v>
      </c>
      <c r="F42" s="4" t="s">
        <v>48</v>
      </c>
      <c r="G42" s="4" t="s">
        <v>170</v>
      </c>
      <c r="H42" s="4" t="s">
        <v>170</v>
      </c>
      <c r="I42" s="4" t="s">
        <v>32</v>
      </c>
      <c r="J42" s="4" t="s">
        <v>839</v>
      </c>
      <c r="K42" s="5">
        <v>45177.487129629626</v>
      </c>
      <c r="L42" s="5">
        <v>45177.529710648145</v>
      </c>
      <c r="M42" s="6" t="s">
        <v>909</v>
      </c>
      <c r="N42" s="6">
        <v>18.04</v>
      </c>
      <c r="O42" s="7">
        <f t="shared" si="0"/>
        <v>58.193548387096769</v>
      </c>
      <c r="P42" s="6">
        <v>0.83</v>
      </c>
      <c r="Q42" s="6">
        <v>0.43</v>
      </c>
      <c r="R42" s="7">
        <f t="shared" si="1"/>
        <v>63</v>
      </c>
      <c r="S42" s="6">
        <v>1</v>
      </c>
      <c r="T42" s="6">
        <v>0.4</v>
      </c>
      <c r="U42" s="7">
        <f t="shared" si="2"/>
        <v>70</v>
      </c>
      <c r="V42" s="6">
        <v>0</v>
      </c>
      <c r="W42" s="7">
        <f t="shared" si="3"/>
        <v>0</v>
      </c>
      <c r="X42" s="7">
        <f t="shared" si="4"/>
        <v>53.199999999999989</v>
      </c>
      <c r="Y42" s="6">
        <v>0.5</v>
      </c>
      <c r="Z42" s="7">
        <f t="shared" si="5"/>
        <v>50</v>
      </c>
      <c r="AA42" s="6">
        <v>0</v>
      </c>
      <c r="AB42" s="7">
        <f t="shared" si="17"/>
        <v>0</v>
      </c>
      <c r="AC42" s="6">
        <v>1</v>
      </c>
      <c r="AD42" s="6">
        <v>0.5</v>
      </c>
      <c r="AE42" s="6">
        <v>0</v>
      </c>
      <c r="AF42" s="6">
        <v>1</v>
      </c>
      <c r="AG42" s="7">
        <f t="shared" si="7"/>
        <v>62.5</v>
      </c>
      <c r="AH42" s="6">
        <v>0.67</v>
      </c>
      <c r="AI42" s="6">
        <v>1</v>
      </c>
      <c r="AJ42" s="6">
        <v>1</v>
      </c>
      <c r="AK42" s="6">
        <v>0</v>
      </c>
      <c r="AL42" s="7">
        <f t="shared" si="8"/>
        <v>66.75</v>
      </c>
      <c r="AM42" s="7">
        <f t="shared" si="9"/>
        <v>56.699999999999996</v>
      </c>
      <c r="AN42" s="6">
        <v>0.5</v>
      </c>
      <c r="AO42" s="6">
        <v>1</v>
      </c>
      <c r="AP42" s="6">
        <v>0.8</v>
      </c>
      <c r="AQ42" s="6">
        <v>1</v>
      </c>
      <c r="AR42" s="7">
        <f t="shared" si="10"/>
        <v>82.5</v>
      </c>
      <c r="AS42" s="6">
        <v>0.5</v>
      </c>
      <c r="AT42" s="6">
        <v>0</v>
      </c>
      <c r="AU42" s="7">
        <f t="shared" si="11"/>
        <v>25</v>
      </c>
      <c r="AV42" s="6">
        <v>0.5</v>
      </c>
      <c r="AW42" s="6">
        <v>0.28999999999999998</v>
      </c>
      <c r="AX42" s="7">
        <f t="shared" si="12"/>
        <v>39.5</v>
      </c>
      <c r="AY42" s="6">
        <v>0.67</v>
      </c>
      <c r="AZ42" s="6">
        <v>0.39</v>
      </c>
      <c r="BA42" s="7">
        <f t="shared" si="13"/>
        <v>53</v>
      </c>
      <c r="BB42" s="6">
        <v>0.5</v>
      </c>
      <c r="BC42" s="6">
        <v>1</v>
      </c>
      <c r="BD42" s="7">
        <f t="shared" si="14"/>
        <v>75</v>
      </c>
      <c r="BE42" s="7">
        <f t="shared" si="15"/>
        <v>59.583333333333336</v>
      </c>
      <c r="BF42" s="6">
        <v>0.82</v>
      </c>
      <c r="BG42" s="6">
        <v>0.5</v>
      </c>
      <c r="BH42" s="6">
        <v>0.75</v>
      </c>
      <c r="BI42" s="6">
        <v>0.5</v>
      </c>
      <c r="BJ42" s="7">
        <f t="shared" si="16"/>
        <v>64.25</v>
      </c>
    </row>
    <row r="43" spans="1:62" x14ac:dyDescent="0.25">
      <c r="A43" s="4" t="s">
        <v>937</v>
      </c>
      <c r="B43" s="4" t="s">
        <v>25</v>
      </c>
      <c r="C43" s="4" t="s">
        <v>26</v>
      </c>
      <c r="D43" s="4" t="s">
        <v>671</v>
      </c>
      <c r="E43" s="4" t="s">
        <v>543</v>
      </c>
      <c r="F43" s="4" t="s">
        <v>29</v>
      </c>
      <c r="G43" s="4" t="s">
        <v>660</v>
      </c>
      <c r="H43" s="4" t="s">
        <v>66</v>
      </c>
      <c r="I43" s="4" t="s">
        <v>32</v>
      </c>
      <c r="J43" s="4" t="s">
        <v>839</v>
      </c>
      <c r="K43" s="5">
        <v>45184.663206018522</v>
      </c>
      <c r="L43" s="5">
        <v>45184.753796296296</v>
      </c>
      <c r="M43" s="6" t="s">
        <v>872</v>
      </c>
      <c r="N43" s="6">
        <v>21.31</v>
      </c>
      <c r="O43" s="7">
        <f t="shared" si="0"/>
        <v>68.741935483870961</v>
      </c>
      <c r="P43" s="6">
        <v>1</v>
      </c>
      <c r="Q43" s="6">
        <v>1</v>
      </c>
      <c r="R43" s="7">
        <f t="shared" si="1"/>
        <v>100</v>
      </c>
      <c r="S43" s="6">
        <v>1</v>
      </c>
      <c r="T43" s="6">
        <v>0.5</v>
      </c>
      <c r="U43" s="7">
        <f t="shared" si="2"/>
        <v>75</v>
      </c>
      <c r="V43" s="6">
        <v>1</v>
      </c>
      <c r="W43" s="7">
        <f t="shared" si="3"/>
        <v>100</v>
      </c>
      <c r="X43" s="7">
        <f t="shared" si="4"/>
        <v>90</v>
      </c>
      <c r="Y43" s="6">
        <v>0</v>
      </c>
      <c r="Z43" s="7">
        <f t="shared" si="5"/>
        <v>0</v>
      </c>
      <c r="AA43" s="6">
        <v>1</v>
      </c>
      <c r="AB43" s="7">
        <f t="shared" si="17"/>
        <v>100</v>
      </c>
      <c r="AC43" s="6">
        <v>1</v>
      </c>
      <c r="AD43" s="6">
        <v>0</v>
      </c>
      <c r="AE43" s="6">
        <v>1</v>
      </c>
      <c r="AF43" s="6">
        <v>1</v>
      </c>
      <c r="AG43" s="7">
        <f t="shared" si="7"/>
        <v>75</v>
      </c>
      <c r="AH43" s="6">
        <v>1</v>
      </c>
      <c r="AI43" s="6">
        <v>1</v>
      </c>
      <c r="AJ43" s="6">
        <v>0</v>
      </c>
      <c r="AK43" s="6">
        <v>1</v>
      </c>
      <c r="AL43" s="7">
        <f t="shared" si="8"/>
        <v>75</v>
      </c>
      <c r="AM43" s="7">
        <f t="shared" si="9"/>
        <v>70</v>
      </c>
      <c r="AN43" s="6">
        <v>0</v>
      </c>
      <c r="AO43" s="6">
        <v>1</v>
      </c>
      <c r="AP43" s="6">
        <v>1</v>
      </c>
      <c r="AQ43" s="6">
        <v>1</v>
      </c>
      <c r="AR43" s="7">
        <f t="shared" si="10"/>
        <v>75</v>
      </c>
      <c r="AS43" s="6">
        <v>1</v>
      </c>
      <c r="AT43" s="6">
        <v>0</v>
      </c>
      <c r="AU43" s="7">
        <f t="shared" si="11"/>
        <v>50</v>
      </c>
      <c r="AV43" s="6">
        <v>1</v>
      </c>
      <c r="AW43" s="6">
        <v>0.33</v>
      </c>
      <c r="AX43" s="7">
        <f t="shared" si="12"/>
        <v>66.5</v>
      </c>
      <c r="AY43" s="6">
        <v>0.94</v>
      </c>
      <c r="AZ43" s="6">
        <v>0.56000000000000005</v>
      </c>
      <c r="BA43" s="7">
        <f t="shared" si="13"/>
        <v>75</v>
      </c>
      <c r="BB43" s="6">
        <v>1</v>
      </c>
      <c r="BC43" s="6">
        <v>0.5</v>
      </c>
      <c r="BD43" s="7">
        <f t="shared" si="14"/>
        <v>75</v>
      </c>
      <c r="BE43" s="7">
        <f t="shared" si="15"/>
        <v>69.416666666666671</v>
      </c>
      <c r="BF43" s="6">
        <v>0</v>
      </c>
      <c r="BG43" s="6">
        <v>0.5</v>
      </c>
      <c r="BH43" s="6">
        <v>0.57999999999999996</v>
      </c>
      <c r="BI43" s="6">
        <v>0.4</v>
      </c>
      <c r="BJ43" s="7">
        <f t="shared" si="16"/>
        <v>37</v>
      </c>
    </row>
    <row r="44" spans="1:62" x14ac:dyDescent="0.25">
      <c r="A44" s="4" t="s">
        <v>938</v>
      </c>
      <c r="B44" s="4" t="s">
        <v>25</v>
      </c>
      <c r="C44" s="4" t="s">
        <v>26</v>
      </c>
      <c r="D44" s="4" t="s">
        <v>47</v>
      </c>
      <c r="E44" s="4" t="s">
        <v>543</v>
      </c>
      <c r="F44" s="4" t="s">
        <v>58</v>
      </c>
      <c r="G44" s="4"/>
      <c r="H44" s="4" t="s">
        <v>128</v>
      </c>
      <c r="I44" s="4" t="s">
        <v>32</v>
      </c>
      <c r="J44" s="4" t="s">
        <v>839</v>
      </c>
      <c r="K44" s="5">
        <v>45177.707696759258</v>
      </c>
      <c r="L44" s="5">
        <v>45177.765810185185</v>
      </c>
      <c r="M44" s="6" t="s">
        <v>137</v>
      </c>
      <c r="N44" s="6">
        <v>23.06</v>
      </c>
      <c r="O44" s="7">
        <f t="shared" si="0"/>
        <v>74.387096774193537</v>
      </c>
      <c r="P44" s="6">
        <v>1</v>
      </c>
      <c r="Q44" s="6">
        <v>0.33</v>
      </c>
      <c r="R44" s="7">
        <f t="shared" si="1"/>
        <v>66.5</v>
      </c>
      <c r="S44" s="6">
        <v>1</v>
      </c>
      <c r="T44" s="6">
        <v>1</v>
      </c>
      <c r="U44" s="7">
        <f t="shared" si="2"/>
        <v>100</v>
      </c>
      <c r="V44" s="6">
        <v>1</v>
      </c>
      <c r="W44" s="7">
        <f t="shared" si="3"/>
        <v>100</v>
      </c>
      <c r="X44" s="7">
        <f t="shared" si="4"/>
        <v>86.6</v>
      </c>
      <c r="Y44" s="6">
        <v>1</v>
      </c>
      <c r="Z44" s="7">
        <f t="shared" si="5"/>
        <v>100</v>
      </c>
      <c r="AA44" s="6">
        <v>0</v>
      </c>
      <c r="AB44" s="7">
        <f t="shared" si="17"/>
        <v>0</v>
      </c>
      <c r="AC44" s="6">
        <v>1</v>
      </c>
      <c r="AD44" s="6">
        <v>1</v>
      </c>
      <c r="AE44" s="6">
        <v>0</v>
      </c>
      <c r="AF44" s="6">
        <v>1</v>
      </c>
      <c r="AG44" s="7">
        <f t="shared" si="7"/>
        <v>75</v>
      </c>
      <c r="AH44" s="6">
        <v>1</v>
      </c>
      <c r="AI44" s="6">
        <v>1</v>
      </c>
      <c r="AJ44" s="6">
        <v>1</v>
      </c>
      <c r="AK44" s="6">
        <v>1</v>
      </c>
      <c r="AL44" s="7">
        <f t="shared" si="8"/>
        <v>100</v>
      </c>
      <c r="AM44" s="7">
        <f t="shared" si="9"/>
        <v>80</v>
      </c>
      <c r="AN44" s="6">
        <v>0.5</v>
      </c>
      <c r="AO44" s="6">
        <v>0.5</v>
      </c>
      <c r="AP44" s="6">
        <v>1</v>
      </c>
      <c r="AQ44" s="6">
        <v>0.8</v>
      </c>
      <c r="AR44" s="7">
        <f t="shared" si="10"/>
        <v>70</v>
      </c>
      <c r="AS44" s="6">
        <v>0.5</v>
      </c>
      <c r="AT44" s="6">
        <v>1</v>
      </c>
      <c r="AU44" s="7">
        <f t="shared" si="11"/>
        <v>75</v>
      </c>
      <c r="AV44" s="6">
        <v>0.28999999999999998</v>
      </c>
      <c r="AW44" s="6">
        <v>1</v>
      </c>
      <c r="AX44" s="7">
        <f t="shared" si="12"/>
        <v>64.5</v>
      </c>
      <c r="AY44" s="6">
        <v>0.82</v>
      </c>
      <c r="AZ44" s="6">
        <v>0.78</v>
      </c>
      <c r="BA44" s="7">
        <f t="shared" si="13"/>
        <v>80</v>
      </c>
      <c r="BB44" s="6">
        <v>0.6</v>
      </c>
      <c r="BC44" s="6">
        <v>0.5</v>
      </c>
      <c r="BD44" s="7">
        <f t="shared" si="14"/>
        <v>55.000000000000007</v>
      </c>
      <c r="BE44" s="7">
        <f t="shared" si="15"/>
        <v>69.083333333333329</v>
      </c>
      <c r="BF44" s="6">
        <v>0.5</v>
      </c>
      <c r="BG44" s="6">
        <v>0.69</v>
      </c>
      <c r="BH44" s="6">
        <v>0.5</v>
      </c>
      <c r="BI44" s="6">
        <v>0.75</v>
      </c>
      <c r="BJ44" s="7">
        <f t="shared" si="16"/>
        <v>61</v>
      </c>
    </row>
    <row r="45" spans="1:62" x14ac:dyDescent="0.25">
      <c r="A45" s="4" t="s">
        <v>939</v>
      </c>
      <c r="B45" s="4" t="s">
        <v>25</v>
      </c>
      <c r="C45" s="4" t="s">
        <v>26</v>
      </c>
      <c r="D45" s="4" t="s">
        <v>940</v>
      </c>
      <c r="E45" s="4" t="s">
        <v>543</v>
      </c>
      <c r="F45" s="4" t="s">
        <v>58</v>
      </c>
      <c r="G45" s="4" t="s">
        <v>941</v>
      </c>
      <c r="H45" s="4" t="s">
        <v>941</v>
      </c>
      <c r="I45" s="4"/>
      <c r="J45" s="4" t="s">
        <v>839</v>
      </c>
      <c r="K45" s="4" t="s">
        <v>942</v>
      </c>
      <c r="L45" s="4" t="s">
        <v>477</v>
      </c>
      <c r="M45" s="4" t="s">
        <v>943</v>
      </c>
      <c r="N45" s="6">
        <v>19.73</v>
      </c>
      <c r="O45" s="7">
        <f t="shared" si="0"/>
        <v>63.645161290322584</v>
      </c>
      <c r="P45" s="6">
        <v>0.33</v>
      </c>
      <c r="Q45" s="6" t="s">
        <v>45</v>
      </c>
      <c r="R45" s="7">
        <f t="shared" si="1"/>
        <v>33</v>
      </c>
      <c r="S45" s="6">
        <v>1</v>
      </c>
      <c r="T45" s="6">
        <v>1</v>
      </c>
      <c r="U45" s="7">
        <f t="shared" si="2"/>
        <v>100</v>
      </c>
      <c r="V45" s="6">
        <v>0.33</v>
      </c>
      <c r="W45" s="7">
        <f t="shared" si="3"/>
        <v>33</v>
      </c>
      <c r="X45" s="7">
        <f t="shared" si="4"/>
        <v>66.5</v>
      </c>
      <c r="Y45" s="6">
        <v>0.5</v>
      </c>
      <c r="Z45" s="7">
        <f t="shared" si="5"/>
        <v>50</v>
      </c>
      <c r="AA45" s="6">
        <v>1</v>
      </c>
      <c r="AB45" s="7">
        <f t="shared" si="17"/>
        <v>100</v>
      </c>
      <c r="AC45" s="6">
        <v>1</v>
      </c>
      <c r="AD45" s="6">
        <v>0.75</v>
      </c>
      <c r="AE45" s="6">
        <v>1</v>
      </c>
      <c r="AF45" s="6">
        <v>0.5</v>
      </c>
      <c r="AG45" s="7">
        <f t="shared" si="7"/>
        <v>81.25</v>
      </c>
      <c r="AH45" s="6">
        <v>1</v>
      </c>
      <c r="AI45" s="6">
        <v>0.5</v>
      </c>
      <c r="AJ45" s="6">
        <v>1</v>
      </c>
      <c r="AK45" s="6">
        <v>1</v>
      </c>
      <c r="AL45" s="7">
        <f t="shared" si="8"/>
        <v>87.5</v>
      </c>
      <c r="AM45" s="7">
        <f t="shared" si="9"/>
        <v>82.5</v>
      </c>
      <c r="AN45" s="6">
        <v>1</v>
      </c>
      <c r="AO45" s="6">
        <v>0.5</v>
      </c>
      <c r="AP45" s="6">
        <v>1</v>
      </c>
      <c r="AQ45" s="6" t="s">
        <v>45</v>
      </c>
      <c r="AR45" s="7">
        <f t="shared" si="10"/>
        <v>83.333333333333343</v>
      </c>
      <c r="AS45" s="6">
        <v>0.33</v>
      </c>
      <c r="AT45" s="6">
        <v>0.25</v>
      </c>
      <c r="AU45" s="7">
        <f t="shared" si="11"/>
        <v>29.000000000000004</v>
      </c>
      <c r="AV45" s="6">
        <v>0.5</v>
      </c>
      <c r="AW45" s="6">
        <v>0.56999999999999995</v>
      </c>
      <c r="AX45" s="7">
        <f t="shared" si="12"/>
        <v>53.499999999999993</v>
      </c>
      <c r="AY45" s="6">
        <v>0.65</v>
      </c>
      <c r="AZ45" s="6">
        <v>0.78</v>
      </c>
      <c r="BA45" s="7">
        <f t="shared" si="13"/>
        <v>71.500000000000014</v>
      </c>
      <c r="BB45" s="6">
        <v>0.5</v>
      </c>
      <c r="BC45" s="6">
        <v>0.67</v>
      </c>
      <c r="BD45" s="7">
        <f t="shared" si="14"/>
        <v>58.5</v>
      </c>
      <c r="BE45" s="7">
        <f t="shared" si="15"/>
        <v>61.363636363636374</v>
      </c>
      <c r="BF45" s="6">
        <v>0.25</v>
      </c>
      <c r="BG45" s="6">
        <v>0.75</v>
      </c>
      <c r="BH45" s="6">
        <v>0.56999999999999995</v>
      </c>
      <c r="BI45" s="6">
        <v>0.5</v>
      </c>
      <c r="BJ45" s="7">
        <f t="shared" si="16"/>
        <v>51.749999999999993</v>
      </c>
    </row>
    <row r="46" spans="1:62" x14ac:dyDescent="0.25">
      <c r="A46" s="4" t="s">
        <v>944</v>
      </c>
      <c r="B46" s="4" t="s">
        <v>25</v>
      </c>
      <c r="C46" s="4" t="s">
        <v>26</v>
      </c>
      <c r="D46" s="4" t="s">
        <v>547</v>
      </c>
      <c r="E46" s="4" t="s">
        <v>543</v>
      </c>
      <c r="F46" s="4" t="s">
        <v>58</v>
      </c>
      <c r="G46" s="4" t="s">
        <v>945</v>
      </c>
      <c r="H46" s="4" t="s">
        <v>945</v>
      </c>
      <c r="I46" s="4" t="s">
        <v>32</v>
      </c>
      <c r="J46" s="4" t="s">
        <v>839</v>
      </c>
      <c r="K46" s="5">
        <v>45185.648090277777</v>
      </c>
      <c r="L46" s="5">
        <v>45185.745613425926</v>
      </c>
      <c r="M46" s="6" t="s">
        <v>658</v>
      </c>
      <c r="N46" s="6">
        <v>21.12</v>
      </c>
      <c r="O46" s="7">
        <f t="shared" si="0"/>
        <v>68.129032258064512</v>
      </c>
      <c r="P46" s="6">
        <v>1</v>
      </c>
      <c r="Q46" s="6">
        <v>0.67</v>
      </c>
      <c r="R46" s="7">
        <f t="shared" si="1"/>
        <v>83.5</v>
      </c>
      <c r="S46" s="6">
        <v>1</v>
      </c>
      <c r="T46" s="6">
        <v>0.4</v>
      </c>
      <c r="U46" s="7">
        <f t="shared" si="2"/>
        <v>70</v>
      </c>
      <c r="V46" s="6">
        <v>1</v>
      </c>
      <c r="W46" s="7">
        <f t="shared" si="3"/>
        <v>100</v>
      </c>
      <c r="X46" s="7">
        <f t="shared" si="4"/>
        <v>81.400000000000006</v>
      </c>
      <c r="Y46" s="6">
        <v>0.5</v>
      </c>
      <c r="Z46" s="7">
        <f t="shared" si="5"/>
        <v>50</v>
      </c>
      <c r="AA46" s="6">
        <v>1</v>
      </c>
      <c r="AB46" s="7">
        <f t="shared" si="17"/>
        <v>100</v>
      </c>
      <c r="AC46" s="6">
        <v>0.5</v>
      </c>
      <c r="AD46" s="6">
        <v>1</v>
      </c>
      <c r="AE46" s="6">
        <v>1</v>
      </c>
      <c r="AF46" s="6">
        <v>1</v>
      </c>
      <c r="AG46" s="7">
        <f t="shared" si="7"/>
        <v>87.5</v>
      </c>
      <c r="AH46" s="6">
        <v>1</v>
      </c>
      <c r="AI46" s="6">
        <v>0</v>
      </c>
      <c r="AJ46" s="6">
        <v>1</v>
      </c>
      <c r="AK46" s="6">
        <v>0.33</v>
      </c>
      <c r="AL46" s="7">
        <f t="shared" si="8"/>
        <v>58.25</v>
      </c>
      <c r="AM46" s="7">
        <f t="shared" si="9"/>
        <v>73.3</v>
      </c>
      <c r="AN46" s="6">
        <v>0.25</v>
      </c>
      <c r="AO46" s="6">
        <v>0.67</v>
      </c>
      <c r="AP46" s="6">
        <v>0.2</v>
      </c>
      <c r="AQ46" s="6">
        <v>1</v>
      </c>
      <c r="AR46" s="7">
        <f t="shared" si="10"/>
        <v>53</v>
      </c>
      <c r="AS46" s="6">
        <v>0.25</v>
      </c>
      <c r="AT46" s="6">
        <v>0</v>
      </c>
      <c r="AU46" s="7">
        <f t="shared" si="11"/>
        <v>12.5</v>
      </c>
      <c r="AV46" s="6">
        <v>1</v>
      </c>
      <c r="AW46" s="6">
        <v>0.56999999999999995</v>
      </c>
      <c r="AX46" s="7">
        <f t="shared" si="12"/>
        <v>78.499999999999986</v>
      </c>
      <c r="AY46" s="6">
        <v>0.56000000000000005</v>
      </c>
      <c r="AZ46" s="6">
        <v>0.94</v>
      </c>
      <c r="BA46" s="7">
        <f t="shared" si="13"/>
        <v>75</v>
      </c>
      <c r="BB46" s="6">
        <v>0.5</v>
      </c>
      <c r="BC46" s="6">
        <v>1</v>
      </c>
      <c r="BD46" s="7">
        <f t="shared" si="14"/>
        <v>75</v>
      </c>
      <c r="BE46" s="7">
        <f t="shared" si="15"/>
        <v>57.833333333333329</v>
      </c>
      <c r="BF46" s="6">
        <v>0.5</v>
      </c>
      <c r="BG46" s="6">
        <v>1</v>
      </c>
      <c r="BH46" s="6">
        <v>0.83</v>
      </c>
      <c r="BI46" s="6">
        <v>0.45</v>
      </c>
      <c r="BJ46" s="7">
        <f t="shared" si="16"/>
        <v>69.5</v>
      </c>
    </row>
    <row r="47" spans="1:62" x14ac:dyDescent="0.25">
      <c r="A47" s="4" t="s">
        <v>946</v>
      </c>
      <c r="B47" s="4" t="s">
        <v>25</v>
      </c>
      <c r="C47" s="4" t="s">
        <v>26</v>
      </c>
      <c r="D47" s="4" t="s">
        <v>581</v>
      </c>
      <c r="E47" s="4" t="s">
        <v>543</v>
      </c>
      <c r="F47" s="4" t="s">
        <v>48</v>
      </c>
      <c r="G47" s="4" t="s">
        <v>49</v>
      </c>
      <c r="H47" s="4" t="s">
        <v>128</v>
      </c>
      <c r="I47" s="4" t="s">
        <v>32</v>
      </c>
      <c r="J47" s="4" t="s">
        <v>839</v>
      </c>
      <c r="K47" s="5">
        <v>45177.737592592595</v>
      </c>
      <c r="L47" s="5">
        <v>45177.784930555557</v>
      </c>
      <c r="M47" s="6" t="s">
        <v>905</v>
      </c>
      <c r="N47" s="6">
        <v>21.77</v>
      </c>
      <c r="O47" s="7">
        <f t="shared" si="0"/>
        <v>70.225806451612911</v>
      </c>
      <c r="P47" s="6">
        <v>0.71</v>
      </c>
      <c r="Q47" s="6">
        <v>1</v>
      </c>
      <c r="R47" s="7">
        <f t="shared" si="1"/>
        <v>85.5</v>
      </c>
      <c r="S47" s="6">
        <v>1</v>
      </c>
      <c r="T47" s="6">
        <v>0</v>
      </c>
      <c r="U47" s="7">
        <f t="shared" si="2"/>
        <v>50</v>
      </c>
      <c r="V47" s="6">
        <v>0</v>
      </c>
      <c r="W47" s="7">
        <f t="shared" si="3"/>
        <v>0</v>
      </c>
      <c r="X47" s="7">
        <f t="shared" si="4"/>
        <v>54.2</v>
      </c>
      <c r="Y47" s="6">
        <v>0</v>
      </c>
      <c r="Z47" s="7">
        <f t="shared" si="5"/>
        <v>0</v>
      </c>
      <c r="AA47" s="6">
        <v>0</v>
      </c>
      <c r="AB47" s="7">
        <f t="shared" si="17"/>
        <v>0</v>
      </c>
      <c r="AC47" s="6">
        <v>1</v>
      </c>
      <c r="AD47" s="6">
        <v>1</v>
      </c>
      <c r="AE47" s="6">
        <v>1</v>
      </c>
      <c r="AF47" s="6">
        <v>0.5</v>
      </c>
      <c r="AG47" s="7">
        <f t="shared" si="7"/>
        <v>87.5</v>
      </c>
      <c r="AH47" s="6">
        <v>1</v>
      </c>
      <c r="AI47" s="6">
        <v>1</v>
      </c>
      <c r="AJ47" s="6">
        <v>1</v>
      </c>
      <c r="AK47" s="6">
        <v>0</v>
      </c>
      <c r="AL47" s="7">
        <f t="shared" si="8"/>
        <v>75</v>
      </c>
      <c r="AM47" s="7">
        <f t="shared" si="9"/>
        <v>65</v>
      </c>
      <c r="AN47" s="6">
        <v>1</v>
      </c>
      <c r="AO47" s="6">
        <v>1</v>
      </c>
      <c r="AP47" s="6">
        <v>1</v>
      </c>
      <c r="AQ47" s="6">
        <v>1</v>
      </c>
      <c r="AR47" s="7">
        <f t="shared" si="10"/>
        <v>100</v>
      </c>
      <c r="AS47" s="6">
        <v>1</v>
      </c>
      <c r="AT47" s="6">
        <v>0.33</v>
      </c>
      <c r="AU47" s="7">
        <f t="shared" si="11"/>
        <v>66.5</v>
      </c>
      <c r="AV47" s="6">
        <v>0.67</v>
      </c>
      <c r="AW47" s="6">
        <v>0.56999999999999995</v>
      </c>
      <c r="AX47" s="7">
        <f t="shared" si="12"/>
        <v>62</v>
      </c>
      <c r="AY47" s="6">
        <v>0.76</v>
      </c>
      <c r="AZ47" s="6">
        <v>0.56000000000000005</v>
      </c>
      <c r="BA47" s="7">
        <f t="shared" si="13"/>
        <v>66</v>
      </c>
      <c r="BB47" s="6">
        <v>0.5</v>
      </c>
      <c r="BC47" s="6">
        <v>1</v>
      </c>
      <c r="BD47" s="7">
        <f t="shared" si="14"/>
        <v>75</v>
      </c>
      <c r="BE47" s="7">
        <f t="shared" si="15"/>
        <v>78.250000000000014</v>
      </c>
      <c r="BF47" s="6">
        <v>1</v>
      </c>
      <c r="BG47" s="6">
        <v>0.67</v>
      </c>
      <c r="BH47" s="6">
        <v>0.64</v>
      </c>
      <c r="BI47" s="6">
        <v>0.86</v>
      </c>
      <c r="BJ47" s="7">
        <f t="shared" si="16"/>
        <v>79.25</v>
      </c>
    </row>
    <row r="48" spans="1:62" x14ac:dyDescent="0.25">
      <c r="A48" s="4" t="s">
        <v>947</v>
      </c>
      <c r="B48" s="4" t="s">
        <v>25</v>
      </c>
      <c r="C48" s="4" t="s">
        <v>26</v>
      </c>
      <c r="D48" s="4" t="s">
        <v>69</v>
      </c>
      <c r="E48" s="4" t="s">
        <v>543</v>
      </c>
      <c r="F48" s="4" t="s">
        <v>58</v>
      </c>
      <c r="G48" s="4" t="s">
        <v>181</v>
      </c>
      <c r="H48" s="4" t="s">
        <v>181</v>
      </c>
      <c r="I48" s="4" t="s">
        <v>32</v>
      </c>
      <c r="J48" s="4" t="s">
        <v>839</v>
      </c>
      <c r="K48" s="5">
        <v>45177.5781712963</v>
      </c>
      <c r="L48" s="5">
        <v>45177.775868055556</v>
      </c>
      <c r="M48" s="6" t="s">
        <v>948</v>
      </c>
      <c r="N48" s="6">
        <v>23.58</v>
      </c>
      <c r="O48" s="7">
        <f t="shared" si="0"/>
        <v>76.064516129032256</v>
      </c>
      <c r="P48" s="6">
        <v>0.83</v>
      </c>
      <c r="Q48" s="6">
        <v>1</v>
      </c>
      <c r="R48" s="7">
        <f t="shared" si="1"/>
        <v>91.5</v>
      </c>
      <c r="S48" s="6">
        <v>1</v>
      </c>
      <c r="T48" s="6">
        <v>1</v>
      </c>
      <c r="U48" s="7">
        <f t="shared" si="2"/>
        <v>100</v>
      </c>
      <c r="V48" s="6">
        <v>0.5</v>
      </c>
      <c r="W48" s="7">
        <f t="shared" si="3"/>
        <v>50</v>
      </c>
      <c r="X48" s="7">
        <f t="shared" si="4"/>
        <v>86.6</v>
      </c>
      <c r="Y48" s="6">
        <v>1</v>
      </c>
      <c r="Z48" s="7">
        <f t="shared" si="5"/>
        <v>100</v>
      </c>
      <c r="AA48" s="6">
        <v>1</v>
      </c>
      <c r="AB48" s="7">
        <f t="shared" si="17"/>
        <v>100</v>
      </c>
      <c r="AC48" s="6">
        <v>1</v>
      </c>
      <c r="AD48" s="6">
        <v>1</v>
      </c>
      <c r="AE48" s="6">
        <v>1</v>
      </c>
      <c r="AF48" s="6">
        <v>0.5</v>
      </c>
      <c r="AG48" s="7">
        <f t="shared" si="7"/>
        <v>87.5</v>
      </c>
      <c r="AH48" s="6">
        <v>1</v>
      </c>
      <c r="AI48" s="6">
        <v>1</v>
      </c>
      <c r="AJ48" s="6">
        <v>1</v>
      </c>
      <c r="AK48" s="6">
        <v>1</v>
      </c>
      <c r="AL48" s="7">
        <f t="shared" si="8"/>
        <v>100</v>
      </c>
      <c r="AM48" s="7">
        <f t="shared" si="9"/>
        <v>95</v>
      </c>
      <c r="AN48" s="6">
        <v>1</v>
      </c>
      <c r="AO48" s="6">
        <v>1</v>
      </c>
      <c r="AP48" s="6">
        <v>1</v>
      </c>
      <c r="AQ48" s="6">
        <v>0.33</v>
      </c>
      <c r="AR48" s="7">
        <f t="shared" si="10"/>
        <v>83.25</v>
      </c>
      <c r="AS48" s="6">
        <v>0.67</v>
      </c>
      <c r="AT48" s="6">
        <v>1</v>
      </c>
      <c r="AU48" s="7">
        <f t="shared" si="11"/>
        <v>83.5</v>
      </c>
      <c r="AV48" s="6">
        <v>0</v>
      </c>
      <c r="AW48" s="6">
        <v>0.33</v>
      </c>
      <c r="AX48" s="7">
        <f t="shared" si="12"/>
        <v>16.5</v>
      </c>
      <c r="AY48" s="6">
        <v>0.61</v>
      </c>
      <c r="AZ48" s="6">
        <v>0.78</v>
      </c>
      <c r="BA48" s="7">
        <f t="shared" si="13"/>
        <v>69.5</v>
      </c>
      <c r="BB48" s="6">
        <v>0.2</v>
      </c>
      <c r="BC48" s="6">
        <v>0.33</v>
      </c>
      <c r="BD48" s="7">
        <f t="shared" si="14"/>
        <v>26.5</v>
      </c>
      <c r="BE48" s="7">
        <f t="shared" si="15"/>
        <v>60.416666666666671</v>
      </c>
      <c r="BF48" s="6">
        <v>0.75</v>
      </c>
      <c r="BG48" s="6">
        <v>0.56999999999999995</v>
      </c>
      <c r="BH48" s="6">
        <v>0.67</v>
      </c>
      <c r="BI48" s="6">
        <v>0.5</v>
      </c>
      <c r="BJ48" s="7">
        <f t="shared" si="16"/>
        <v>62.249999999999993</v>
      </c>
    </row>
    <row r="49" spans="1:62" x14ac:dyDescent="0.25">
      <c r="A49" s="4" t="s">
        <v>949</v>
      </c>
      <c r="B49" s="4" t="s">
        <v>25</v>
      </c>
      <c r="C49" s="4" t="s">
        <v>26</v>
      </c>
      <c r="D49" s="4" t="s">
        <v>69</v>
      </c>
      <c r="E49" s="4" t="s">
        <v>543</v>
      </c>
      <c r="F49" s="4" t="s">
        <v>48</v>
      </c>
      <c r="G49" s="4" t="s">
        <v>141</v>
      </c>
      <c r="H49" s="4" t="s">
        <v>59</v>
      </c>
      <c r="I49" s="4" t="s">
        <v>32</v>
      </c>
      <c r="J49" s="4" t="s">
        <v>839</v>
      </c>
      <c r="K49" s="5">
        <v>45177.510763888888</v>
      </c>
      <c r="L49" s="5">
        <v>45177.551030092596</v>
      </c>
      <c r="M49" s="6" t="s">
        <v>950</v>
      </c>
      <c r="N49" s="6">
        <v>14.19</v>
      </c>
      <c r="O49" s="7">
        <f t="shared" si="0"/>
        <v>45.774193548387096</v>
      </c>
      <c r="P49" s="6">
        <v>1</v>
      </c>
      <c r="Q49" s="6">
        <v>0.67</v>
      </c>
      <c r="R49" s="7">
        <f t="shared" si="1"/>
        <v>83.5</v>
      </c>
      <c r="S49" s="6">
        <v>0</v>
      </c>
      <c r="T49" s="6">
        <v>0</v>
      </c>
      <c r="U49" s="7">
        <f t="shared" si="2"/>
        <v>0</v>
      </c>
      <c r="V49" s="6">
        <v>1</v>
      </c>
      <c r="W49" s="7">
        <f t="shared" si="3"/>
        <v>100</v>
      </c>
      <c r="X49" s="7">
        <f t="shared" si="4"/>
        <v>53.400000000000006</v>
      </c>
      <c r="Y49" s="6">
        <v>0.25</v>
      </c>
      <c r="Z49" s="7">
        <f t="shared" si="5"/>
        <v>25</v>
      </c>
      <c r="AA49" s="6">
        <v>0.14000000000000001</v>
      </c>
      <c r="AB49" s="7">
        <f t="shared" si="17"/>
        <v>14.000000000000002</v>
      </c>
      <c r="AC49" s="6">
        <v>1</v>
      </c>
      <c r="AD49" s="6">
        <v>0.5</v>
      </c>
      <c r="AE49" s="6">
        <v>0</v>
      </c>
      <c r="AF49" s="6">
        <v>0.5</v>
      </c>
      <c r="AG49" s="7">
        <f t="shared" si="7"/>
        <v>50</v>
      </c>
      <c r="AH49" s="6">
        <v>1</v>
      </c>
      <c r="AI49" s="6">
        <v>0</v>
      </c>
      <c r="AJ49" s="6">
        <v>0</v>
      </c>
      <c r="AK49" s="6">
        <v>0.75</v>
      </c>
      <c r="AL49" s="7">
        <f t="shared" si="8"/>
        <v>43.75</v>
      </c>
      <c r="AM49" s="7">
        <f t="shared" si="9"/>
        <v>41.400000000000006</v>
      </c>
      <c r="AN49" s="6">
        <v>0.6</v>
      </c>
      <c r="AO49" s="6">
        <v>0</v>
      </c>
      <c r="AP49" s="6">
        <v>0.33</v>
      </c>
      <c r="AQ49" s="6">
        <v>0.5</v>
      </c>
      <c r="AR49" s="7">
        <f t="shared" si="10"/>
        <v>35.75</v>
      </c>
      <c r="AS49" s="6">
        <v>0.25</v>
      </c>
      <c r="AT49" s="6">
        <v>0.5</v>
      </c>
      <c r="AU49" s="7">
        <f t="shared" si="11"/>
        <v>37.5</v>
      </c>
      <c r="AV49" s="6">
        <v>0.56999999999999995</v>
      </c>
      <c r="AW49" s="6">
        <v>0.33</v>
      </c>
      <c r="AX49" s="7">
        <f t="shared" si="12"/>
        <v>44.999999999999993</v>
      </c>
      <c r="AY49" s="6">
        <v>0.44</v>
      </c>
      <c r="AZ49" s="6">
        <v>0.67</v>
      </c>
      <c r="BA49" s="7">
        <f t="shared" si="13"/>
        <v>55.500000000000007</v>
      </c>
      <c r="BB49" s="6">
        <v>0.5</v>
      </c>
      <c r="BC49" s="6">
        <v>0.67</v>
      </c>
      <c r="BD49" s="7">
        <f t="shared" si="14"/>
        <v>58.5</v>
      </c>
      <c r="BE49" s="7">
        <f t="shared" si="15"/>
        <v>44.666666666666657</v>
      </c>
      <c r="BF49" s="6">
        <v>0.67</v>
      </c>
      <c r="BG49" s="6">
        <v>0.67</v>
      </c>
      <c r="BH49" s="6">
        <v>0.5</v>
      </c>
      <c r="BI49" s="6">
        <v>0.18</v>
      </c>
      <c r="BJ49" s="7">
        <f t="shared" si="16"/>
        <v>50.5</v>
      </c>
    </row>
    <row r="50" spans="1:62" x14ac:dyDescent="0.25">
      <c r="A50" s="4" t="s">
        <v>951</v>
      </c>
      <c r="B50" s="4" t="s">
        <v>25</v>
      </c>
      <c r="C50" s="4" t="s">
        <v>26</v>
      </c>
      <c r="D50" s="4" t="s">
        <v>581</v>
      </c>
      <c r="E50" s="4" t="s">
        <v>543</v>
      </c>
      <c r="F50" s="4" t="s">
        <v>29</v>
      </c>
      <c r="G50" s="4" t="s">
        <v>120</v>
      </c>
      <c r="H50" s="4" t="s">
        <v>120</v>
      </c>
      <c r="I50" s="4" t="s">
        <v>32</v>
      </c>
      <c r="J50" s="4" t="s">
        <v>839</v>
      </c>
      <c r="K50" s="5">
        <v>45181.424131944441</v>
      </c>
      <c r="L50" s="5">
        <v>45181.521307870367</v>
      </c>
      <c r="M50" s="6" t="s">
        <v>952</v>
      </c>
      <c r="N50" s="6">
        <v>17.27</v>
      </c>
      <c r="O50" s="7">
        <f t="shared" si="0"/>
        <v>55.70967741935484</v>
      </c>
      <c r="P50" s="6">
        <v>0.4</v>
      </c>
      <c r="Q50" s="6">
        <v>0.2</v>
      </c>
      <c r="R50" s="7">
        <f t="shared" si="1"/>
        <v>30.000000000000004</v>
      </c>
      <c r="S50" s="6">
        <v>1</v>
      </c>
      <c r="T50" s="6">
        <v>1</v>
      </c>
      <c r="U50" s="7">
        <f t="shared" si="2"/>
        <v>100</v>
      </c>
      <c r="V50" s="6">
        <v>1</v>
      </c>
      <c r="W50" s="7">
        <f t="shared" si="3"/>
        <v>100</v>
      </c>
      <c r="X50" s="7">
        <f t="shared" si="4"/>
        <v>72</v>
      </c>
      <c r="Y50" s="6">
        <v>1</v>
      </c>
      <c r="Z50" s="7">
        <f t="shared" si="5"/>
        <v>100</v>
      </c>
      <c r="AA50" s="6">
        <v>0.6</v>
      </c>
      <c r="AB50" s="7">
        <f t="shared" si="17"/>
        <v>60</v>
      </c>
      <c r="AC50" s="6">
        <v>0</v>
      </c>
      <c r="AD50" s="6">
        <v>0.5</v>
      </c>
      <c r="AE50" s="6">
        <v>0.5</v>
      </c>
      <c r="AF50" s="6">
        <v>1</v>
      </c>
      <c r="AG50" s="7">
        <f t="shared" si="7"/>
        <v>50</v>
      </c>
      <c r="AH50" s="6">
        <v>0</v>
      </c>
      <c r="AI50" s="6">
        <v>0.33</v>
      </c>
      <c r="AJ50" s="6">
        <v>0.5</v>
      </c>
      <c r="AK50" s="6">
        <v>1</v>
      </c>
      <c r="AL50" s="7">
        <f t="shared" si="8"/>
        <v>45.75</v>
      </c>
      <c r="AM50" s="7">
        <f t="shared" si="9"/>
        <v>54.29999999999999</v>
      </c>
      <c r="AN50" s="6">
        <v>0.8</v>
      </c>
      <c r="AO50" s="6">
        <v>0.5</v>
      </c>
      <c r="AP50" s="6">
        <v>1</v>
      </c>
      <c r="AQ50" s="6">
        <v>0.33</v>
      </c>
      <c r="AR50" s="7">
        <f t="shared" si="10"/>
        <v>65.75</v>
      </c>
      <c r="AS50" s="6">
        <v>0</v>
      </c>
      <c r="AT50" s="6">
        <v>0.5</v>
      </c>
      <c r="AU50" s="7">
        <f t="shared" si="11"/>
        <v>25</v>
      </c>
      <c r="AV50" s="6">
        <v>0.5</v>
      </c>
      <c r="AW50" s="6">
        <v>0</v>
      </c>
      <c r="AX50" s="7">
        <f t="shared" si="12"/>
        <v>25</v>
      </c>
      <c r="AY50" s="6">
        <v>0.5</v>
      </c>
      <c r="AZ50" s="6">
        <v>0.61</v>
      </c>
      <c r="BA50" s="7">
        <f t="shared" si="13"/>
        <v>55.499999999999993</v>
      </c>
      <c r="BB50" s="6">
        <v>0</v>
      </c>
      <c r="BC50" s="6">
        <v>1</v>
      </c>
      <c r="BD50" s="7">
        <f t="shared" si="14"/>
        <v>50</v>
      </c>
      <c r="BE50" s="7">
        <f t="shared" si="15"/>
        <v>47.833333333333336</v>
      </c>
      <c r="BF50" s="6">
        <v>0.86</v>
      </c>
      <c r="BG50" s="6">
        <v>0</v>
      </c>
      <c r="BH50" s="6">
        <v>0.64</v>
      </c>
      <c r="BI50" s="6">
        <v>1</v>
      </c>
      <c r="BJ50" s="7">
        <f t="shared" si="16"/>
        <v>62.5</v>
      </c>
    </row>
    <row r="51" spans="1:62" x14ac:dyDescent="0.25">
      <c r="A51" s="4" t="s">
        <v>953</v>
      </c>
      <c r="B51" s="4" t="s">
        <v>25</v>
      </c>
      <c r="C51" s="4" t="s">
        <v>26</v>
      </c>
      <c r="D51" s="4" t="s">
        <v>576</v>
      </c>
      <c r="E51" s="4" t="s">
        <v>543</v>
      </c>
      <c r="F51" s="4" t="s">
        <v>48</v>
      </c>
      <c r="G51" s="4" t="s">
        <v>337</v>
      </c>
      <c r="H51" s="4" t="s">
        <v>337</v>
      </c>
      <c r="I51" s="4" t="s">
        <v>32</v>
      </c>
      <c r="J51" s="4" t="s">
        <v>839</v>
      </c>
      <c r="K51" s="5">
        <v>45181.465509259258</v>
      </c>
      <c r="L51" s="5">
        <v>45181.528923611113</v>
      </c>
      <c r="M51" s="6" t="s">
        <v>829</v>
      </c>
      <c r="N51" s="6">
        <v>22.55</v>
      </c>
      <c r="O51" s="7">
        <f t="shared" si="0"/>
        <v>72.741935483870961</v>
      </c>
      <c r="P51" s="6">
        <v>0</v>
      </c>
      <c r="Q51" s="6">
        <v>1</v>
      </c>
      <c r="R51" s="7">
        <f t="shared" si="1"/>
        <v>50</v>
      </c>
      <c r="S51" s="6">
        <v>1</v>
      </c>
      <c r="T51" s="6">
        <v>1</v>
      </c>
      <c r="U51" s="7">
        <f t="shared" si="2"/>
        <v>100</v>
      </c>
      <c r="V51" s="6">
        <v>1</v>
      </c>
      <c r="W51" s="7">
        <f t="shared" si="3"/>
        <v>100</v>
      </c>
      <c r="X51" s="7">
        <f t="shared" si="4"/>
        <v>80</v>
      </c>
      <c r="Y51" s="6">
        <v>1</v>
      </c>
      <c r="Z51" s="7">
        <f t="shared" si="5"/>
        <v>100</v>
      </c>
      <c r="AA51" s="6">
        <v>0</v>
      </c>
      <c r="AB51" s="7">
        <f t="shared" si="17"/>
        <v>0</v>
      </c>
      <c r="AC51" s="6">
        <v>1</v>
      </c>
      <c r="AD51" s="6">
        <v>0</v>
      </c>
      <c r="AE51" s="6">
        <v>1</v>
      </c>
      <c r="AF51" s="6">
        <v>0.5</v>
      </c>
      <c r="AG51" s="7">
        <f t="shared" si="7"/>
        <v>62.5</v>
      </c>
      <c r="AH51" s="6">
        <v>1</v>
      </c>
      <c r="AI51" s="6">
        <v>0.33</v>
      </c>
      <c r="AJ51" s="6">
        <v>1</v>
      </c>
      <c r="AK51" s="6">
        <v>1</v>
      </c>
      <c r="AL51" s="7">
        <f t="shared" si="8"/>
        <v>83.25</v>
      </c>
      <c r="AM51" s="7">
        <f t="shared" si="9"/>
        <v>68.300000000000011</v>
      </c>
      <c r="AN51" s="6">
        <v>1</v>
      </c>
      <c r="AO51" s="6">
        <v>1</v>
      </c>
      <c r="AP51" s="6">
        <v>1</v>
      </c>
      <c r="AQ51" s="6">
        <v>1</v>
      </c>
      <c r="AR51" s="7">
        <f t="shared" si="10"/>
        <v>100</v>
      </c>
      <c r="AS51" s="6">
        <v>0.5</v>
      </c>
      <c r="AT51" s="6">
        <v>1</v>
      </c>
      <c r="AU51" s="7">
        <f t="shared" si="11"/>
        <v>75</v>
      </c>
      <c r="AV51" s="6">
        <v>0.83</v>
      </c>
      <c r="AW51" s="6">
        <v>1</v>
      </c>
      <c r="AX51" s="7">
        <f t="shared" si="12"/>
        <v>91.5</v>
      </c>
      <c r="AY51" s="6">
        <v>0.61</v>
      </c>
      <c r="AZ51" s="6">
        <v>0.83</v>
      </c>
      <c r="BA51" s="7">
        <f t="shared" si="13"/>
        <v>72</v>
      </c>
      <c r="BB51" s="6">
        <v>1</v>
      </c>
      <c r="BC51" s="6">
        <v>0.5</v>
      </c>
      <c r="BD51" s="7">
        <f t="shared" si="14"/>
        <v>75</v>
      </c>
      <c r="BE51" s="7">
        <f t="shared" si="15"/>
        <v>85.583333333333329</v>
      </c>
      <c r="BF51" s="6">
        <v>0.56999999999999995</v>
      </c>
      <c r="BG51" s="6">
        <v>0.33</v>
      </c>
      <c r="BH51" s="6">
        <v>0.2</v>
      </c>
      <c r="BI51" s="6">
        <v>0.33</v>
      </c>
      <c r="BJ51" s="7">
        <f t="shared" si="16"/>
        <v>35.75</v>
      </c>
    </row>
    <row r="52" spans="1:62" x14ac:dyDescent="0.25">
      <c r="A52" s="4" t="s">
        <v>954</v>
      </c>
      <c r="B52" s="4" t="s">
        <v>25</v>
      </c>
      <c r="C52" s="4" t="s">
        <v>26</v>
      </c>
      <c r="D52" s="4" t="s">
        <v>57</v>
      </c>
      <c r="E52" s="4" t="s">
        <v>543</v>
      </c>
      <c r="F52" s="4" t="s">
        <v>48</v>
      </c>
      <c r="G52" s="4"/>
      <c r="H52" s="4" t="s">
        <v>70</v>
      </c>
      <c r="I52" s="4" t="s">
        <v>32</v>
      </c>
      <c r="J52" s="4" t="s">
        <v>839</v>
      </c>
      <c r="K52" s="5">
        <v>45181.640173611115</v>
      </c>
      <c r="L52" s="5">
        <v>45181.715833333335</v>
      </c>
      <c r="M52" s="6" t="s">
        <v>955</v>
      </c>
      <c r="N52" s="6">
        <v>19.399999999999999</v>
      </c>
      <c r="O52" s="7">
        <f t="shared" si="0"/>
        <v>62.580645161290313</v>
      </c>
      <c r="P52" s="6">
        <v>1</v>
      </c>
      <c r="Q52" s="6">
        <v>0</v>
      </c>
      <c r="R52" s="7">
        <f t="shared" si="1"/>
        <v>50</v>
      </c>
      <c r="S52" s="6">
        <v>1</v>
      </c>
      <c r="T52" s="6">
        <v>1</v>
      </c>
      <c r="U52" s="7">
        <f t="shared" si="2"/>
        <v>100</v>
      </c>
      <c r="V52" s="6">
        <v>1</v>
      </c>
      <c r="W52" s="7">
        <f t="shared" si="3"/>
        <v>100</v>
      </c>
      <c r="X52" s="7">
        <f t="shared" si="4"/>
        <v>80</v>
      </c>
      <c r="Y52" s="6">
        <v>1</v>
      </c>
      <c r="Z52" s="7">
        <f t="shared" si="5"/>
        <v>100</v>
      </c>
      <c r="AA52" s="6">
        <v>0</v>
      </c>
      <c r="AB52" s="7">
        <f t="shared" si="17"/>
        <v>0</v>
      </c>
      <c r="AC52" s="6">
        <v>1</v>
      </c>
      <c r="AD52" s="6">
        <v>0.88</v>
      </c>
      <c r="AE52" s="6">
        <v>0.5</v>
      </c>
      <c r="AF52" s="6">
        <v>0.5</v>
      </c>
      <c r="AG52" s="7">
        <f t="shared" si="7"/>
        <v>72</v>
      </c>
      <c r="AH52" s="6">
        <v>1</v>
      </c>
      <c r="AI52" s="6">
        <v>0.33</v>
      </c>
      <c r="AJ52" s="6">
        <v>0</v>
      </c>
      <c r="AK52" s="6">
        <v>0</v>
      </c>
      <c r="AL52" s="7">
        <f t="shared" si="8"/>
        <v>33.25</v>
      </c>
      <c r="AM52" s="7">
        <f t="shared" si="9"/>
        <v>52.1</v>
      </c>
      <c r="AN52" s="6">
        <v>1</v>
      </c>
      <c r="AO52" s="6">
        <v>1</v>
      </c>
      <c r="AP52" s="6">
        <v>1</v>
      </c>
      <c r="AQ52" s="6">
        <v>1</v>
      </c>
      <c r="AR52" s="7">
        <f t="shared" si="10"/>
        <v>100</v>
      </c>
      <c r="AS52" s="6">
        <v>0.25</v>
      </c>
      <c r="AT52" s="6">
        <v>0.5</v>
      </c>
      <c r="AU52" s="7">
        <f t="shared" si="11"/>
        <v>37.5</v>
      </c>
      <c r="AV52" s="6">
        <v>0.67</v>
      </c>
      <c r="AW52" s="6">
        <v>1</v>
      </c>
      <c r="AX52" s="7">
        <f t="shared" si="12"/>
        <v>83.5</v>
      </c>
      <c r="AY52" s="6">
        <v>0.83</v>
      </c>
      <c r="AZ52" s="6">
        <v>0.39</v>
      </c>
      <c r="BA52" s="7">
        <f t="shared" si="13"/>
        <v>61</v>
      </c>
      <c r="BB52" s="6">
        <v>0</v>
      </c>
      <c r="BC52" s="6">
        <v>0.5</v>
      </c>
      <c r="BD52" s="7">
        <f t="shared" si="14"/>
        <v>25</v>
      </c>
      <c r="BE52" s="7">
        <f t="shared" si="15"/>
        <v>67.833333333333329</v>
      </c>
      <c r="BF52" s="6">
        <v>0.33</v>
      </c>
      <c r="BG52" s="6">
        <v>0.64</v>
      </c>
      <c r="BH52" s="6">
        <v>0.5</v>
      </c>
      <c r="BI52" s="6">
        <v>0.57999999999999996</v>
      </c>
      <c r="BJ52" s="7">
        <f t="shared" si="16"/>
        <v>51.249999999999993</v>
      </c>
    </row>
    <row r="53" spans="1:62" x14ac:dyDescent="0.25">
      <c r="A53" s="4" t="s">
        <v>956</v>
      </c>
      <c r="B53" s="4" t="s">
        <v>25</v>
      </c>
      <c r="C53" s="4" t="s">
        <v>26</v>
      </c>
      <c r="D53" s="4" t="s">
        <v>581</v>
      </c>
      <c r="E53" s="4" t="s">
        <v>543</v>
      </c>
      <c r="F53" s="4" t="s">
        <v>58</v>
      </c>
      <c r="G53" s="4" t="s">
        <v>70</v>
      </c>
      <c r="H53" s="4" t="s">
        <v>175</v>
      </c>
      <c r="I53" s="4" t="s">
        <v>32</v>
      </c>
      <c r="J53" s="4" t="s">
        <v>839</v>
      </c>
      <c r="K53" s="5">
        <v>45175.634918981479</v>
      </c>
      <c r="L53" s="5">
        <v>45175.663611111115</v>
      </c>
      <c r="M53" s="6" t="s">
        <v>957</v>
      </c>
      <c r="N53" s="6">
        <v>22.13</v>
      </c>
      <c r="O53" s="7">
        <f t="shared" si="0"/>
        <v>71.387096774193552</v>
      </c>
      <c r="P53" s="6">
        <v>0.67</v>
      </c>
      <c r="Q53" s="6">
        <v>0.83</v>
      </c>
      <c r="R53" s="7">
        <f t="shared" si="1"/>
        <v>75</v>
      </c>
      <c r="S53" s="6">
        <v>1</v>
      </c>
      <c r="T53" s="6">
        <v>1</v>
      </c>
      <c r="U53" s="7">
        <f t="shared" si="2"/>
        <v>100</v>
      </c>
      <c r="V53" s="6">
        <v>0.33</v>
      </c>
      <c r="W53" s="7">
        <f t="shared" si="3"/>
        <v>33</v>
      </c>
      <c r="X53" s="7">
        <f t="shared" si="4"/>
        <v>76.599999999999994</v>
      </c>
      <c r="Y53" s="6">
        <v>1</v>
      </c>
      <c r="Z53" s="7">
        <f t="shared" si="5"/>
        <v>100</v>
      </c>
      <c r="AA53" s="6">
        <v>0.8</v>
      </c>
      <c r="AB53" s="7">
        <f t="shared" si="17"/>
        <v>80</v>
      </c>
      <c r="AC53" s="6">
        <v>0</v>
      </c>
      <c r="AD53" s="6">
        <v>1</v>
      </c>
      <c r="AE53" s="6">
        <v>1</v>
      </c>
      <c r="AF53" s="6">
        <v>1</v>
      </c>
      <c r="AG53" s="7">
        <f t="shared" si="7"/>
        <v>75</v>
      </c>
      <c r="AH53" s="6">
        <v>1</v>
      </c>
      <c r="AI53" s="6">
        <v>1</v>
      </c>
      <c r="AJ53" s="6">
        <v>0</v>
      </c>
      <c r="AK53" s="6">
        <v>1</v>
      </c>
      <c r="AL53" s="7">
        <f t="shared" si="8"/>
        <v>75</v>
      </c>
      <c r="AM53" s="7">
        <f t="shared" si="9"/>
        <v>78</v>
      </c>
      <c r="AN53" s="6">
        <v>0.6</v>
      </c>
      <c r="AO53" s="6">
        <v>0.5</v>
      </c>
      <c r="AP53" s="6">
        <v>0.67</v>
      </c>
      <c r="AQ53" s="6">
        <v>1</v>
      </c>
      <c r="AR53" s="7">
        <f t="shared" si="10"/>
        <v>69.25</v>
      </c>
      <c r="AS53" s="6">
        <v>0.75</v>
      </c>
      <c r="AT53" s="6">
        <v>0.5</v>
      </c>
      <c r="AU53" s="7">
        <f t="shared" si="11"/>
        <v>62.5</v>
      </c>
      <c r="AV53" s="6">
        <v>1</v>
      </c>
      <c r="AW53" s="6">
        <v>0.56999999999999995</v>
      </c>
      <c r="AX53" s="7">
        <f t="shared" si="12"/>
        <v>78.499999999999986</v>
      </c>
      <c r="AY53" s="6">
        <v>0.61</v>
      </c>
      <c r="AZ53" s="6">
        <v>0.88</v>
      </c>
      <c r="BA53" s="7">
        <f t="shared" si="13"/>
        <v>74.5</v>
      </c>
      <c r="BB53" s="6">
        <v>1</v>
      </c>
      <c r="BC53" s="6">
        <v>0.5</v>
      </c>
      <c r="BD53" s="7">
        <f t="shared" si="14"/>
        <v>75</v>
      </c>
      <c r="BE53" s="7">
        <f t="shared" si="15"/>
        <v>71.5</v>
      </c>
      <c r="BF53" s="6">
        <v>0.5</v>
      </c>
      <c r="BG53" s="6">
        <v>0.57999999999999996</v>
      </c>
      <c r="BH53" s="6">
        <v>0.33</v>
      </c>
      <c r="BI53" s="6">
        <v>0.5</v>
      </c>
      <c r="BJ53" s="7">
        <f t="shared" si="16"/>
        <v>47.75</v>
      </c>
    </row>
    <row r="54" spans="1:62" x14ac:dyDescent="0.25">
      <c r="A54" s="4" t="s">
        <v>958</v>
      </c>
      <c r="B54" s="4" t="s">
        <v>25</v>
      </c>
      <c r="C54" s="4" t="s">
        <v>26</v>
      </c>
      <c r="D54" s="4" t="s">
        <v>57</v>
      </c>
      <c r="E54" s="4" t="s">
        <v>543</v>
      </c>
      <c r="F54" s="4" t="s">
        <v>58</v>
      </c>
      <c r="G54" s="4" t="s">
        <v>128</v>
      </c>
      <c r="H54" s="4" t="s">
        <v>128</v>
      </c>
      <c r="I54" s="4" t="s">
        <v>32</v>
      </c>
      <c r="J54" s="4" t="s">
        <v>839</v>
      </c>
      <c r="K54" s="5">
        <v>45182.597037037034</v>
      </c>
      <c r="L54" s="5">
        <v>45182.643946759257</v>
      </c>
      <c r="M54" s="6" t="s">
        <v>383</v>
      </c>
      <c r="N54" s="6">
        <v>20.03</v>
      </c>
      <c r="O54" s="7">
        <f t="shared" si="0"/>
        <v>64.612903225806448</v>
      </c>
      <c r="P54" s="6">
        <v>1</v>
      </c>
      <c r="Q54" s="6">
        <v>1</v>
      </c>
      <c r="R54" s="7">
        <f t="shared" si="1"/>
        <v>100</v>
      </c>
      <c r="S54" s="6">
        <v>1</v>
      </c>
      <c r="T54" s="6">
        <v>1</v>
      </c>
      <c r="U54" s="7">
        <f t="shared" si="2"/>
        <v>100</v>
      </c>
      <c r="V54" s="6">
        <v>0</v>
      </c>
      <c r="W54" s="7">
        <f t="shared" si="3"/>
        <v>0</v>
      </c>
      <c r="X54" s="7">
        <f t="shared" si="4"/>
        <v>80</v>
      </c>
      <c r="Y54" s="6">
        <v>1</v>
      </c>
      <c r="Z54" s="7">
        <f t="shared" si="5"/>
        <v>100</v>
      </c>
      <c r="AA54" s="6">
        <v>0.71</v>
      </c>
      <c r="AB54" s="7">
        <f t="shared" si="17"/>
        <v>71</v>
      </c>
      <c r="AC54" s="6">
        <v>1</v>
      </c>
      <c r="AD54" s="6">
        <v>1</v>
      </c>
      <c r="AE54" s="6">
        <v>0</v>
      </c>
      <c r="AF54" s="6">
        <v>0.5</v>
      </c>
      <c r="AG54" s="7">
        <f t="shared" si="7"/>
        <v>62.5</v>
      </c>
      <c r="AH54" s="6">
        <v>0</v>
      </c>
      <c r="AI54" s="6">
        <v>0.33</v>
      </c>
      <c r="AJ54" s="6">
        <v>0</v>
      </c>
      <c r="AK54" s="6">
        <v>1</v>
      </c>
      <c r="AL54" s="7">
        <f t="shared" si="8"/>
        <v>33.25</v>
      </c>
      <c r="AM54" s="7">
        <f t="shared" si="9"/>
        <v>55.400000000000006</v>
      </c>
      <c r="AN54" s="6">
        <v>1</v>
      </c>
      <c r="AO54" s="6">
        <v>1</v>
      </c>
      <c r="AP54" s="6">
        <v>1</v>
      </c>
      <c r="AQ54" s="6">
        <v>1</v>
      </c>
      <c r="AR54" s="7">
        <f t="shared" si="10"/>
        <v>100</v>
      </c>
      <c r="AS54" s="6">
        <v>0</v>
      </c>
      <c r="AT54" s="6">
        <v>0.5</v>
      </c>
      <c r="AU54" s="7">
        <f t="shared" si="11"/>
        <v>25</v>
      </c>
      <c r="AV54" s="6">
        <v>0.28999999999999998</v>
      </c>
      <c r="AW54" s="6">
        <v>0.67</v>
      </c>
      <c r="AX54" s="7">
        <f t="shared" si="12"/>
        <v>48</v>
      </c>
      <c r="AY54" s="6">
        <v>0.83</v>
      </c>
      <c r="AZ54" s="6">
        <v>0.39</v>
      </c>
      <c r="BA54" s="7">
        <f t="shared" si="13"/>
        <v>61</v>
      </c>
      <c r="BB54" s="6">
        <v>0.33</v>
      </c>
      <c r="BC54" s="6">
        <v>1</v>
      </c>
      <c r="BD54" s="7">
        <f t="shared" si="14"/>
        <v>66.5</v>
      </c>
      <c r="BE54" s="7">
        <f t="shared" si="15"/>
        <v>66.75</v>
      </c>
      <c r="BF54" s="6">
        <v>0.57999999999999996</v>
      </c>
      <c r="BG54" s="6">
        <v>0.73</v>
      </c>
      <c r="BH54" s="6">
        <v>0.33</v>
      </c>
      <c r="BI54" s="6">
        <v>0.83</v>
      </c>
      <c r="BJ54" s="7">
        <f t="shared" si="16"/>
        <v>61.750000000000007</v>
      </c>
    </row>
    <row r="55" spans="1:62" x14ac:dyDescent="0.25">
      <c r="A55" s="4" t="s">
        <v>959</v>
      </c>
      <c r="B55" s="4" t="s">
        <v>25</v>
      </c>
      <c r="C55" s="4" t="s">
        <v>26</v>
      </c>
      <c r="D55" s="4" t="s">
        <v>135</v>
      </c>
      <c r="E55" s="4" t="s">
        <v>543</v>
      </c>
      <c r="F55" s="4" t="s">
        <v>58</v>
      </c>
      <c r="G55" s="4" t="s">
        <v>205</v>
      </c>
      <c r="H55" s="4" t="s">
        <v>205</v>
      </c>
      <c r="I55" s="4" t="s">
        <v>32</v>
      </c>
      <c r="J55" s="4" t="s">
        <v>839</v>
      </c>
      <c r="K55" s="5">
        <v>45177.672314814816</v>
      </c>
      <c r="L55" s="5">
        <v>45177.702662037038</v>
      </c>
      <c r="M55" s="6" t="s">
        <v>960</v>
      </c>
      <c r="N55" s="6">
        <v>25.1</v>
      </c>
      <c r="O55" s="7">
        <f t="shared" si="0"/>
        <v>80.967741935483872</v>
      </c>
      <c r="P55" s="6">
        <v>1</v>
      </c>
      <c r="Q55" s="6">
        <v>1</v>
      </c>
      <c r="R55" s="7">
        <f t="shared" si="1"/>
        <v>100</v>
      </c>
      <c r="S55" s="6">
        <v>1</v>
      </c>
      <c r="T55" s="6">
        <v>1</v>
      </c>
      <c r="U55" s="7">
        <f t="shared" si="2"/>
        <v>100</v>
      </c>
      <c r="V55" s="6">
        <v>0.33</v>
      </c>
      <c r="W55" s="7">
        <f t="shared" si="3"/>
        <v>33</v>
      </c>
      <c r="X55" s="7">
        <f t="shared" si="4"/>
        <v>86.6</v>
      </c>
      <c r="Y55" s="6">
        <v>1</v>
      </c>
      <c r="Z55" s="7">
        <f t="shared" si="5"/>
        <v>100</v>
      </c>
      <c r="AA55" s="6">
        <v>0.71</v>
      </c>
      <c r="AB55" s="7">
        <f t="shared" si="17"/>
        <v>71</v>
      </c>
      <c r="AC55" s="6">
        <v>1</v>
      </c>
      <c r="AD55" s="6">
        <v>0</v>
      </c>
      <c r="AE55" s="6">
        <v>1</v>
      </c>
      <c r="AF55" s="6">
        <v>0.5</v>
      </c>
      <c r="AG55" s="7">
        <f t="shared" si="7"/>
        <v>62.5</v>
      </c>
      <c r="AH55" s="6">
        <v>1</v>
      </c>
      <c r="AI55" s="6">
        <v>1</v>
      </c>
      <c r="AJ55" s="6">
        <v>1</v>
      </c>
      <c r="AK55" s="6">
        <v>1</v>
      </c>
      <c r="AL55" s="7">
        <f t="shared" si="8"/>
        <v>100</v>
      </c>
      <c r="AM55" s="7">
        <f t="shared" si="9"/>
        <v>82.100000000000009</v>
      </c>
      <c r="AN55" s="6">
        <v>0.8</v>
      </c>
      <c r="AO55" s="6">
        <v>1</v>
      </c>
      <c r="AP55" s="6">
        <v>1</v>
      </c>
      <c r="AQ55" s="6">
        <v>1</v>
      </c>
      <c r="AR55" s="7">
        <f t="shared" si="10"/>
        <v>95</v>
      </c>
      <c r="AS55" s="6">
        <v>1</v>
      </c>
      <c r="AT55" s="6">
        <v>1</v>
      </c>
      <c r="AU55" s="7">
        <f t="shared" si="11"/>
        <v>100</v>
      </c>
      <c r="AV55" s="6">
        <v>0.43</v>
      </c>
      <c r="AW55" s="6">
        <v>1</v>
      </c>
      <c r="AX55" s="7">
        <f t="shared" si="12"/>
        <v>71.5</v>
      </c>
      <c r="AY55" s="6">
        <v>0.72</v>
      </c>
      <c r="AZ55" s="6">
        <v>0.94</v>
      </c>
      <c r="BA55" s="7">
        <f t="shared" si="13"/>
        <v>83</v>
      </c>
      <c r="BB55" s="6">
        <v>0.6</v>
      </c>
      <c r="BC55" s="6">
        <v>1</v>
      </c>
      <c r="BD55" s="7">
        <f t="shared" si="14"/>
        <v>80</v>
      </c>
      <c r="BE55" s="7">
        <f t="shared" si="15"/>
        <v>87.416666666666657</v>
      </c>
      <c r="BF55" s="6">
        <v>0.73</v>
      </c>
      <c r="BG55" s="6">
        <v>0.33</v>
      </c>
      <c r="BH55" s="6">
        <v>0.5</v>
      </c>
      <c r="BI55" s="6">
        <v>0.5</v>
      </c>
      <c r="BJ55" s="7">
        <f t="shared" si="16"/>
        <v>51.5</v>
      </c>
    </row>
    <row r="56" spans="1:62" x14ac:dyDescent="0.25">
      <c r="A56" s="4" t="s">
        <v>961</v>
      </c>
      <c r="B56" s="4" t="s">
        <v>25</v>
      </c>
      <c r="C56" s="4" t="s">
        <v>26</v>
      </c>
      <c r="D56" s="4" t="s">
        <v>47</v>
      </c>
      <c r="E56" s="4" t="s">
        <v>543</v>
      </c>
      <c r="F56" s="4" t="s">
        <v>58</v>
      </c>
      <c r="G56" s="4" t="s">
        <v>223</v>
      </c>
      <c r="H56" s="4" t="s">
        <v>223</v>
      </c>
      <c r="I56" s="4" t="s">
        <v>32</v>
      </c>
      <c r="J56" s="4" t="s">
        <v>839</v>
      </c>
      <c r="K56" s="5">
        <v>45180.707696759258</v>
      </c>
      <c r="L56" s="5">
        <v>45180.739803240744</v>
      </c>
      <c r="M56" s="6" t="s">
        <v>94</v>
      </c>
      <c r="N56" s="6">
        <v>20.62</v>
      </c>
      <c r="O56" s="7">
        <f t="shared" si="0"/>
        <v>66.516129032258064</v>
      </c>
      <c r="P56" s="6">
        <v>0.6</v>
      </c>
      <c r="Q56" s="6">
        <v>1</v>
      </c>
      <c r="R56" s="7">
        <f t="shared" si="1"/>
        <v>80</v>
      </c>
      <c r="S56" s="6">
        <v>0</v>
      </c>
      <c r="T56" s="6">
        <v>0</v>
      </c>
      <c r="U56" s="7">
        <f t="shared" si="2"/>
        <v>0</v>
      </c>
      <c r="V56" s="6">
        <v>0</v>
      </c>
      <c r="W56" s="7">
        <f t="shared" si="3"/>
        <v>0</v>
      </c>
      <c r="X56" s="7">
        <f t="shared" si="4"/>
        <v>32</v>
      </c>
      <c r="Y56" s="6">
        <v>1</v>
      </c>
      <c r="Z56" s="7">
        <f t="shared" si="5"/>
        <v>100</v>
      </c>
      <c r="AA56" s="6">
        <v>0</v>
      </c>
      <c r="AB56" s="7">
        <f t="shared" si="17"/>
        <v>0</v>
      </c>
      <c r="AC56" s="6">
        <v>1</v>
      </c>
      <c r="AD56" s="6">
        <v>1</v>
      </c>
      <c r="AE56" s="6">
        <v>0</v>
      </c>
      <c r="AF56" s="6">
        <v>1</v>
      </c>
      <c r="AG56" s="7">
        <f t="shared" si="7"/>
        <v>75</v>
      </c>
      <c r="AH56" s="6">
        <v>1</v>
      </c>
      <c r="AI56" s="6">
        <v>1</v>
      </c>
      <c r="AJ56" s="6">
        <v>1</v>
      </c>
      <c r="AK56" s="6">
        <v>1</v>
      </c>
      <c r="AL56" s="7">
        <f t="shared" si="8"/>
        <v>100</v>
      </c>
      <c r="AM56" s="7">
        <f t="shared" si="9"/>
        <v>80</v>
      </c>
      <c r="AN56" s="6">
        <v>1</v>
      </c>
      <c r="AO56" s="6">
        <v>1</v>
      </c>
      <c r="AP56" s="6">
        <v>1</v>
      </c>
      <c r="AQ56" s="6">
        <v>0.6</v>
      </c>
      <c r="AR56" s="7">
        <f t="shared" si="10"/>
        <v>90</v>
      </c>
      <c r="AS56" s="6">
        <v>1</v>
      </c>
      <c r="AT56" s="6">
        <v>0.75</v>
      </c>
      <c r="AU56" s="7">
        <f t="shared" si="11"/>
        <v>87.5</v>
      </c>
      <c r="AV56" s="6">
        <v>1</v>
      </c>
      <c r="AW56" s="6">
        <v>0.14000000000000001</v>
      </c>
      <c r="AX56" s="7">
        <f t="shared" si="12"/>
        <v>57.000000000000007</v>
      </c>
      <c r="AY56" s="6">
        <v>0.71</v>
      </c>
      <c r="AZ56" s="6">
        <v>0.72</v>
      </c>
      <c r="BA56" s="7">
        <f t="shared" si="13"/>
        <v>71.5</v>
      </c>
      <c r="BB56" s="6">
        <v>0</v>
      </c>
      <c r="BC56" s="6">
        <v>1</v>
      </c>
      <c r="BD56" s="7">
        <f t="shared" si="14"/>
        <v>50</v>
      </c>
      <c r="BE56" s="7">
        <f t="shared" si="15"/>
        <v>74.333333333333314</v>
      </c>
      <c r="BF56" s="6">
        <v>0</v>
      </c>
      <c r="BG56" s="6">
        <v>0.43</v>
      </c>
      <c r="BH56" s="6">
        <v>0.67</v>
      </c>
      <c r="BI56" s="6">
        <v>1</v>
      </c>
      <c r="BJ56" s="7">
        <f t="shared" si="16"/>
        <v>52.5</v>
      </c>
    </row>
    <row r="57" spans="1:62" x14ac:dyDescent="0.25">
      <c r="A57" s="4" t="s">
        <v>962</v>
      </c>
      <c r="B57" s="4" t="s">
        <v>25</v>
      </c>
      <c r="C57" s="4" t="s">
        <v>26</v>
      </c>
      <c r="D57" s="4" t="s">
        <v>93</v>
      </c>
      <c r="E57" s="4" t="s">
        <v>543</v>
      </c>
      <c r="F57" s="4" t="s">
        <v>58</v>
      </c>
      <c r="G57" s="4" t="s">
        <v>127</v>
      </c>
      <c r="H57" s="4" t="s">
        <v>127</v>
      </c>
      <c r="I57" s="4" t="s">
        <v>32</v>
      </c>
      <c r="J57" s="4" t="s">
        <v>839</v>
      </c>
      <c r="K57" s="5">
        <v>45183.488194444442</v>
      </c>
      <c r="L57" s="5">
        <v>45183.802268518521</v>
      </c>
      <c r="M57" s="6" t="s">
        <v>963</v>
      </c>
      <c r="N57" s="6">
        <v>24.38</v>
      </c>
      <c r="O57" s="7">
        <f t="shared" si="0"/>
        <v>78.645161290322577</v>
      </c>
      <c r="P57" s="6">
        <v>0.71</v>
      </c>
      <c r="Q57" s="6">
        <v>0.6</v>
      </c>
      <c r="R57" s="7">
        <f t="shared" si="1"/>
        <v>65.5</v>
      </c>
      <c r="S57" s="6">
        <v>1</v>
      </c>
      <c r="T57" s="6">
        <v>1</v>
      </c>
      <c r="U57" s="7">
        <f t="shared" si="2"/>
        <v>100</v>
      </c>
      <c r="V57" s="6">
        <v>1</v>
      </c>
      <c r="W57" s="7">
        <f t="shared" si="3"/>
        <v>100</v>
      </c>
      <c r="X57" s="7">
        <f t="shared" si="4"/>
        <v>86.200000000000017</v>
      </c>
      <c r="Y57" s="6">
        <v>1</v>
      </c>
      <c r="Z57" s="7">
        <f t="shared" si="5"/>
        <v>100</v>
      </c>
      <c r="AA57" s="6">
        <v>1</v>
      </c>
      <c r="AB57" s="7">
        <f t="shared" si="17"/>
        <v>100</v>
      </c>
      <c r="AC57" s="6">
        <v>1</v>
      </c>
      <c r="AD57" s="6">
        <v>1</v>
      </c>
      <c r="AE57" s="6">
        <v>1</v>
      </c>
      <c r="AF57" s="6">
        <v>1</v>
      </c>
      <c r="AG57" s="7">
        <f t="shared" si="7"/>
        <v>100</v>
      </c>
      <c r="AH57" s="6">
        <v>1</v>
      </c>
      <c r="AI57" s="6">
        <v>1</v>
      </c>
      <c r="AJ57" s="6">
        <v>0.5</v>
      </c>
      <c r="AK57" s="6">
        <v>1</v>
      </c>
      <c r="AL57" s="7">
        <f t="shared" si="8"/>
        <v>87.5</v>
      </c>
      <c r="AM57" s="7">
        <f t="shared" si="9"/>
        <v>95</v>
      </c>
      <c r="AN57" s="6">
        <v>0</v>
      </c>
      <c r="AO57" s="6">
        <v>0.8</v>
      </c>
      <c r="AP57" s="6">
        <v>0.5</v>
      </c>
      <c r="AQ57" s="6">
        <v>1</v>
      </c>
      <c r="AR57" s="7">
        <f t="shared" si="10"/>
        <v>57.499999999999993</v>
      </c>
      <c r="AS57" s="6">
        <v>0.5</v>
      </c>
      <c r="AT57" s="6">
        <v>1</v>
      </c>
      <c r="AU57" s="7">
        <f t="shared" si="11"/>
        <v>75</v>
      </c>
      <c r="AV57" s="6">
        <v>1</v>
      </c>
      <c r="AW57" s="6">
        <v>0.43</v>
      </c>
      <c r="AX57" s="7">
        <f t="shared" si="12"/>
        <v>71.5</v>
      </c>
      <c r="AY57" s="6">
        <v>0.67</v>
      </c>
      <c r="AZ57" s="6">
        <v>0.83</v>
      </c>
      <c r="BA57" s="7">
        <f t="shared" si="13"/>
        <v>75</v>
      </c>
      <c r="BB57" s="6">
        <v>0.67</v>
      </c>
      <c r="BC57" s="6">
        <v>1</v>
      </c>
      <c r="BD57" s="7">
        <f t="shared" si="14"/>
        <v>83.5</v>
      </c>
      <c r="BE57" s="7">
        <f t="shared" si="15"/>
        <v>69.999999999999986</v>
      </c>
      <c r="BF57" s="6">
        <v>0.67</v>
      </c>
      <c r="BG57" s="6">
        <v>0.33</v>
      </c>
      <c r="BH57" s="6">
        <v>0.57999999999999996</v>
      </c>
      <c r="BI57" s="6">
        <v>0.57999999999999996</v>
      </c>
      <c r="BJ57" s="7">
        <f t="shared" si="16"/>
        <v>54</v>
      </c>
    </row>
    <row r="58" spans="1:62" x14ac:dyDescent="0.25">
      <c r="A58" s="4" t="s">
        <v>964</v>
      </c>
      <c r="B58" s="4" t="s">
        <v>25</v>
      </c>
      <c r="C58" s="4" t="s">
        <v>26</v>
      </c>
      <c r="D58" s="4" t="s">
        <v>607</v>
      </c>
      <c r="E58" s="4" t="s">
        <v>543</v>
      </c>
      <c r="F58" s="4" t="s">
        <v>58</v>
      </c>
      <c r="G58" s="4" t="s">
        <v>49</v>
      </c>
      <c r="H58" s="4" t="s">
        <v>49</v>
      </c>
      <c r="I58" s="4" t="s">
        <v>32</v>
      </c>
      <c r="J58" s="4" t="s">
        <v>839</v>
      </c>
      <c r="K58" s="5">
        <v>45180.812025462961</v>
      </c>
      <c r="L58" s="5">
        <v>45181.011967592596</v>
      </c>
      <c r="M58" s="6" t="s">
        <v>965</v>
      </c>
      <c r="N58" s="6">
        <v>23.9</v>
      </c>
      <c r="O58" s="7">
        <f t="shared" si="0"/>
        <v>77.096774193548384</v>
      </c>
      <c r="P58" s="6">
        <v>1</v>
      </c>
      <c r="Q58" s="6">
        <v>1</v>
      </c>
      <c r="R58" s="7">
        <f t="shared" si="1"/>
        <v>100</v>
      </c>
      <c r="S58" s="6">
        <v>1</v>
      </c>
      <c r="T58" s="6">
        <v>1</v>
      </c>
      <c r="U58" s="7">
        <f t="shared" si="2"/>
        <v>100</v>
      </c>
      <c r="V58" s="6">
        <v>0.33</v>
      </c>
      <c r="W58" s="7">
        <f t="shared" si="3"/>
        <v>33</v>
      </c>
      <c r="X58" s="7">
        <f t="shared" si="4"/>
        <v>86.6</v>
      </c>
      <c r="Y58" s="6">
        <v>1</v>
      </c>
      <c r="Z58" s="7">
        <f t="shared" si="5"/>
        <v>100</v>
      </c>
      <c r="AA58" s="6">
        <v>0.6</v>
      </c>
      <c r="AB58" s="7">
        <f t="shared" si="17"/>
        <v>60</v>
      </c>
      <c r="AC58" s="6">
        <v>1</v>
      </c>
      <c r="AD58" s="6">
        <v>0.5</v>
      </c>
      <c r="AE58" s="6">
        <v>0.5</v>
      </c>
      <c r="AF58" s="6">
        <v>1</v>
      </c>
      <c r="AG58" s="7">
        <f t="shared" si="7"/>
        <v>75</v>
      </c>
      <c r="AH58" s="6">
        <v>1</v>
      </c>
      <c r="AI58" s="6">
        <v>1</v>
      </c>
      <c r="AJ58" s="6">
        <v>1</v>
      </c>
      <c r="AK58" s="6">
        <v>1</v>
      </c>
      <c r="AL58" s="7">
        <f t="shared" si="8"/>
        <v>100</v>
      </c>
      <c r="AM58" s="7">
        <f t="shared" si="9"/>
        <v>86</v>
      </c>
      <c r="AN58" s="6">
        <v>0.33</v>
      </c>
      <c r="AO58" s="6">
        <v>0.8</v>
      </c>
      <c r="AP58" s="6">
        <v>1</v>
      </c>
      <c r="AQ58" s="6">
        <v>1</v>
      </c>
      <c r="AR58" s="7">
        <f t="shared" si="10"/>
        <v>78.25</v>
      </c>
      <c r="AS58" s="6">
        <v>0.25</v>
      </c>
      <c r="AT58" s="6">
        <v>0</v>
      </c>
      <c r="AU58" s="7">
        <f t="shared" si="11"/>
        <v>12.5</v>
      </c>
      <c r="AV58" s="6">
        <v>0.43</v>
      </c>
      <c r="AW58" s="6">
        <v>1</v>
      </c>
      <c r="AX58" s="7">
        <f t="shared" si="12"/>
        <v>71.5</v>
      </c>
      <c r="AY58" s="6">
        <v>1</v>
      </c>
      <c r="AZ58" s="6">
        <v>0.59</v>
      </c>
      <c r="BA58" s="7">
        <f t="shared" si="13"/>
        <v>79.5</v>
      </c>
      <c r="BB58" s="6">
        <v>0.67</v>
      </c>
      <c r="BC58" s="6">
        <v>1</v>
      </c>
      <c r="BD58" s="7">
        <f t="shared" si="14"/>
        <v>83.5</v>
      </c>
      <c r="BE58" s="7">
        <f t="shared" si="15"/>
        <v>67.25</v>
      </c>
      <c r="BF58" s="6">
        <v>0.56999999999999995</v>
      </c>
      <c r="BG58" s="6">
        <v>0.5</v>
      </c>
      <c r="BH58" s="6">
        <v>1</v>
      </c>
      <c r="BI58" s="6">
        <v>0.83</v>
      </c>
      <c r="BJ58" s="7">
        <f t="shared" si="16"/>
        <v>72.5</v>
      </c>
    </row>
    <row r="59" spans="1:62" x14ac:dyDescent="0.25">
      <c r="A59" s="4" t="s">
        <v>966</v>
      </c>
      <c r="B59" s="4" t="s">
        <v>25</v>
      </c>
      <c r="C59" s="4" t="s">
        <v>26</v>
      </c>
      <c r="D59" s="4" t="s">
        <v>88</v>
      </c>
      <c r="E59" s="4" t="s">
        <v>543</v>
      </c>
      <c r="F59" s="4" t="s">
        <v>48</v>
      </c>
      <c r="G59" s="4" t="s">
        <v>128</v>
      </c>
      <c r="H59" s="4" t="s">
        <v>128</v>
      </c>
      <c r="I59" s="4" t="s">
        <v>32</v>
      </c>
      <c r="J59" s="4" t="s">
        <v>839</v>
      </c>
      <c r="K59" s="5">
        <v>45178.732245370367</v>
      </c>
      <c r="L59" s="5">
        <v>45178.789259259262</v>
      </c>
      <c r="M59" s="6" t="s">
        <v>74</v>
      </c>
      <c r="N59" s="6">
        <v>21.43</v>
      </c>
      <c r="O59" s="7">
        <f t="shared" si="0"/>
        <v>69.129032258064512</v>
      </c>
      <c r="P59" s="6">
        <v>1</v>
      </c>
      <c r="Q59" s="6">
        <v>0.6</v>
      </c>
      <c r="R59" s="7">
        <f t="shared" si="1"/>
        <v>80</v>
      </c>
      <c r="S59" s="6">
        <v>1</v>
      </c>
      <c r="T59" s="6">
        <v>0.6</v>
      </c>
      <c r="U59" s="7">
        <f t="shared" si="2"/>
        <v>80</v>
      </c>
      <c r="V59" s="6">
        <v>1</v>
      </c>
      <c r="W59" s="7">
        <f t="shared" si="3"/>
        <v>100</v>
      </c>
      <c r="X59" s="7">
        <f t="shared" si="4"/>
        <v>84.000000000000014</v>
      </c>
      <c r="Y59" s="6">
        <v>1</v>
      </c>
      <c r="Z59" s="7">
        <f t="shared" si="5"/>
        <v>100</v>
      </c>
      <c r="AA59" s="6">
        <v>0</v>
      </c>
      <c r="AB59" s="7">
        <f t="shared" si="17"/>
        <v>0</v>
      </c>
      <c r="AC59" s="6">
        <v>1</v>
      </c>
      <c r="AD59" s="6">
        <v>0.5</v>
      </c>
      <c r="AE59" s="6">
        <v>0.5</v>
      </c>
      <c r="AF59" s="6">
        <v>0.88</v>
      </c>
      <c r="AG59" s="7">
        <f t="shared" si="7"/>
        <v>72</v>
      </c>
      <c r="AH59" s="6">
        <v>1</v>
      </c>
      <c r="AI59" s="6">
        <v>1</v>
      </c>
      <c r="AJ59" s="6">
        <v>1</v>
      </c>
      <c r="AK59" s="6">
        <v>0.33</v>
      </c>
      <c r="AL59" s="7">
        <f t="shared" si="8"/>
        <v>83.25</v>
      </c>
      <c r="AM59" s="7">
        <f t="shared" si="9"/>
        <v>72.099999999999994</v>
      </c>
      <c r="AN59" s="6">
        <v>1</v>
      </c>
      <c r="AO59" s="6">
        <v>1</v>
      </c>
      <c r="AP59" s="6">
        <v>1</v>
      </c>
      <c r="AQ59" s="6">
        <v>1</v>
      </c>
      <c r="AR59" s="7">
        <f t="shared" si="10"/>
        <v>100</v>
      </c>
      <c r="AS59" s="6">
        <v>0</v>
      </c>
      <c r="AT59" s="6">
        <v>0.5</v>
      </c>
      <c r="AU59" s="7">
        <f t="shared" si="11"/>
        <v>25</v>
      </c>
      <c r="AV59" s="6">
        <v>0.17</v>
      </c>
      <c r="AW59" s="6">
        <v>1</v>
      </c>
      <c r="AX59" s="7">
        <f t="shared" si="12"/>
        <v>58.5</v>
      </c>
      <c r="AY59" s="6">
        <v>0.71</v>
      </c>
      <c r="AZ59" s="6">
        <v>0.28000000000000003</v>
      </c>
      <c r="BA59" s="7">
        <f t="shared" si="13"/>
        <v>49.5</v>
      </c>
      <c r="BB59" s="6">
        <v>0.5</v>
      </c>
      <c r="BC59" s="6">
        <v>0.4</v>
      </c>
      <c r="BD59" s="7">
        <f t="shared" si="14"/>
        <v>45</v>
      </c>
      <c r="BE59" s="7">
        <f t="shared" si="15"/>
        <v>63</v>
      </c>
      <c r="BF59" s="6">
        <v>1</v>
      </c>
      <c r="BG59" s="6">
        <v>0.43</v>
      </c>
      <c r="BH59" s="6">
        <v>0.57999999999999996</v>
      </c>
      <c r="BI59" s="6">
        <v>0.45</v>
      </c>
      <c r="BJ59" s="7">
        <f t="shared" si="16"/>
        <v>61.5</v>
      </c>
    </row>
    <row r="60" spans="1:62" x14ac:dyDescent="0.25">
      <c r="A60" s="4" t="s">
        <v>967</v>
      </c>
      <c r="B60" s="4" t="s">
        <v>25</v>
      </c>
      <c r="C60" s="4" t="s">
        <v>26</v>
      </c>
      <c r="D60" s="4" t="s">
        <v>968</v>
      </c>
      <c r="E60" s="4" t="s">
        <v>543</v>
      </c>
      <c r="F60" s="4" t="s">
        <v>164</v>
      </c>
      <c r="G60" s="4" t="s">
        <v>854</v>
      </c>
      <c r="H60" s="4" t="s">
        <v>457</v>
      </c>
      <c r="I60" s="4"/>
      <c r="J60" s="4" t="s">
        <v>839</v>
      </c>
      <c r="K60" s="4" t="s">
        <v>969</v>
      </c>
      <c r="L60" s="4" t="s">
        <v>970</v>
      </c>
      <c r="M60" s="4" t="s">
        <v>971</v>
      </c>
      <c r="N60" s="6">
        <v>23.45</v>
      </c>
      <c r="O60" s="7">
        <f t="shared" si="0"/>
        <v>75.645161290322577</v>
      </c>
      <c r="P60" s="6">
        <v>1</v>
      </c>
      <c r="Q60" s="6">
        <v>1</v>
      </c>
      <c r="R60" s="7">
        <f t="shared" si="1"/>
        <v>100</v>
      </c>
      <c r="S60" s="6">
        <v>1</v>
      </c>
      <c r="T60" s="6">
        <v>1</v>
      </c>
      <c r="U60" s="7">
        <f t="shared" si="2"/>
        <v>100</v>
      </c>
      <c r="V60" s="6">
        <v>1</v>
      </c>
      <c r="W60" s="7">
        <f t="shared" si="3"/>
        <v>100</v>
      </c>
      <c r="X60" s="7">
        <f t="shared" si="4"/>
        <v>100</v>
      </c>
      <c r="Y60" s="6">
        <v>0.75</v>
      </c>
      <c r="Z60" s="7">
        <f t="shared" si="5"/>
        <v>75</v>
      </c>
      <c r="AA60" s="6">
        <v>0.71</v>
      </c>
      <c r="AB60" s="7">
        <f t="shared" si="17"/>
        <v>71</v>
      </c>
      <c r="AC60" s="6">
        <v>0</v>
      </c>
      <c r="AD60" s="6">
        <v>1</v>
      </c>
      <c r="AE60" s="6">
        <v>1</v>
      </c>
      <c r="AF60" s="6">
        <v>1</v>
      </c>
      <c r="AG60" s="7">
        <f t="shared" si="7"/>
        <v>75</v>
      </c>
      <c r="AH60" s="6">
        <v>1</v>
      </c>
      <c r="AI60" s="6">
        <v>1</v>
      </c>
      <c r="AJ60" s="6">
        <v>0.33</v>
      </c>
      <c r="AK60" s="6">
        <v>1</v>
      </c>
      <c r="AL60" s="7">
        <f t="shared" si="8"/>
        <v>83.25</v>
      </c>
      <c r="AM60" s="7">
        <f t="shared" si="9"/>
        <v>77.900000000000006</v>
      </c>
      <c r="AN60" s="6">
        <v>1</v>
      </c>
      <c r="AO60" s="6">
        <v>1</v>
      </c>
      <c r="AP60" s="6">
        <v>1</v>
      </c>
      <c r="AQ60" s="6">
        <v>1</v>
      </c>
      <c r="AR60" s="7">
        <f t="shared" si="10"/>
        <v>100</v>
      </c>
      <c r="AS60" s="6">
        <v>0.75</v>
      </c>
      <c r="AT60" s="6">
        <v>0.33</v>
      </c>
      <c r="AU60" s="7">
        <f t="shared" si="11"/>
        <v>54</v>
      </c>
      <c r="AV60" s="6">
        <v>0.67</v>
      </c>
      <c r="AW60" s="6">
        <v>0.28999999999999998</v>
      </c>
      <c r="AX60" s="7">
        <f t="shared" si="12"/>
        <v>48</v>
      </c>
      <c r="AY60" s="6">
        <v>0.56000000000000005</v>
      </c>
      <c r="AZ60" s="6">
        <v>0.65</v>
      </c>
      <c r="BA60" s="7">
        <f t="shared" si="13"/>
        <v>60.5</v>
      </c>
      <c r="BB60" s="6">
        <v>0</v>
      </c>
      <c r="BC60" s="6">
        <v>1</v>
      </c>
      <c r="BD60" s="7">
        <f t="shared" si="14"/>
        <v>50</v>
      </c>
      <c r="BE60" s="7">
        <f t="shared" si="15"/>
        <v>68.75</v>
      </c>
      <c r="BF60" s="6">
        <v>0.67</v>
      </c>
      <c r="BG60" s="6">
        <v>1</v>
      </c>
      <c r="BH60" s="6">
        <v>0</v>
      </c>
      <c r="BI60" s="6">
        <v>0.75</v>
      </c>
      <c r="BJ60" s="7">
        <f t="shared" si="16"/>
        <v>60.5</v>
      </c>
    </row>
    <row r="61" spans="1:62" x14ac:dyDescent="0.25">
      <c r="A61" s="4" t="s">
        <v>972</v>
      </c>
      <c r="B61" s="4" t="s">
        <v>25</v>
      </c>
      <c r="C61" s="4" t="s">
        <v>26</v>
      </c>
      <c r="D61" s="4" t="s">
        <v>584</v>
      </c>
      <c r="E61" s="4" t="s">
        <v>543</v>
      </c>
      <c r="F61" s="4" t="s">
        <v>314</v>
      </c>
      <c r="G61" s="4" t="s">
        <v>31</v>
      </c>
      <c r="H61" s="4" t="s">
        <v>31</v>
      </c>
      <c r="I61" s="4"/>
      <c r="J61" s="4" t="s">
        <v>839</v>
      </c>
      <c r="K61" s="4" t="s">
        <v>706</v>
      </c>
      <c r="L61" s="4" t="s">
        <v>973</v>
      </c>
      <c r="M61" s="4" t="s">
        <v>974</v>
      </c>
      <c r="N61" s="6">
        <v>20.58</v>
      </c>
      <c r="O61" s="7">
        <f t="shared" si="0"/>
        <v>66.387096774193537</v>
      </c>
      <c r="P61" s="6">
        <v>0.4</v>
      </c>
      <c r="Q61" s="6">
        <v>1</v>
      </c>
      <c r="R61" s="7">
        <f t="shared" si="1"/>
        <v>70</v>
      </c>
      <c r="S61" s="6">
        <v>0.6</v>
      </c>
      <c r="T61" s="6">
        <v>1</v>
      </c>
      <c r="U61" s="7">
        <f t="shared" si="2"/>
        <v>80</v>
      </c>
      <c r="V61" s="6">
        <v>1</v>
      </c>
      <c r="W61" s="7">
        <f t="shared" si="3"/>
        <v>100</v>
      </c>
      <c r="X61" s="7">
        <f t="shared" si="4"/>
        <v>80</v>
      </c>
      <c r="Y61" s="6">
        <v>0.5</v>
      </c>
      <c r="Z61" s="7">
        <f t="shared" si="5"/>
        <v>50</v>
      </c>
      <c r="AA61" s="6">
        <v>0.6</v>
      </c>
      <c r="AB61" s="7">
        <f t="shared" si="17"/>
        <v>60</v>
      </c>
      <c r="AC61" s="6">
        <v>1</v>
      </c>
      <c r="AD61" s="6">
        <v>0.5</v>
      </c>
      <c r="AE61" s="6">
        <v>1</v>
      </c>
      <c r="AF61" s="6">
        <v>0</v>
      </c>
      <c r="AG61" s="7">
        <f t="shared" si="7"/>
        <v>62.5</v>
      </c>
      <c r="AH61" s="6">
        <v>1</v>
      </c>
      <c r="AI61" s="6">
        <v>1</v>
      </c>
      <c r="AJ61" s="6">
        <v>1</v>
      </c>
      <c r="AK61" s="6">
        <v>0.67</v>
      </c>
      <c r="AL61" s="7">
        <f t="shared" si="8"/>
        <v>91.75</v>
      </c>
      <c r="AM61" s="7">
        <f t="shared" si="9"/>
        <v>72.7</v>
      </c>
      <c r="AN61" s="6">
        <v>1</v>
      </c>
      <c r="AO61" s="6">
        <v>0</v>
      </c>
      <c r="AP61" s="6">
        <v>1</v>
      </c>
      <c r="AQ61" s="6">
        <v>1</v>
      </c>
      <c r="AR61" s="7">
        <f t="shared" si="10"/>
        <v>75</v>
      </c>
      <c r="AS61" s="6">
        <v>0.5</v>
      </c>
      <c r="AT61" s="6">
        <v>0.25</v>
      </c>
      <c r="AU61" s="7">
        <f t="shared" si="11"/>
        <v>37.5</v>
      </c>
      <c r="AV61" s="6">
        <v>0.56999999999999995</v>
      </c>
      <c r="AW61" s="6">
        <v>0</v>
      </c>
      <c r="AX61" s="7">
        <f t="shared" si="12"/>
        <v>28.499999999999996</v>
      </c>
      <c r="AY61" s="6">
        <v>0.88</v>
      </c>
      <c r="AZ61" s="6">
        <v>0.61</v>
      </c>
      <c r="BA61" s="7">
        <f t="shared" si="13"/>
        <v>74.5</v>
      </c>
      <c r="BB61" s="6">
        <v>1</v>
      </c>
      <c r="BC61" s="6">
        <v>1</v>
      </c>
      <c r="BD61" s="7">
        <f t="shared" si="14"/>
        <v>100</v>
      </c>
      <c r="BE61" s="7">
        <f t="shared" si="15"/>
        <v>65.083333333333343</v>
      </c>
      <c r="BF61" s="6">
        <v>0</v>
      </c>
      <c r="BG61" s="6">
        <v>0.5</v>
      </c>
      <c r="BH61" s="6">
        <v>0.33</v>
      </c>
      <c r="BI61" s="6">
        <v>0.67</v>
      </c>
      <c r="BJ61" s="7">
        <f t="shared" si="16"/>
        <v>37.5</v>
      </c>
    </row>
    <row r="62" spans="1:62" x14ac:dyDescent="0.25">
      <c r="A62" s="4" t="s">
        <v>975</v>
      </c>
      <c r="B62" s="4" t="s">
        <v>25</v>
      </c>
      <c r="C62" s="4" t="s">
        <v>26</v>
      </c>
      <c r="D62" s="4" t="s">
        <v>135</v>
      </c>
      <c r="E62" s="4" t="s">
        <v>543</v>
      </c>
      <c r="F62" s="4" t="s">
        <v>48</v>
      </c>
      <c r="G62" s="4" t="s">
        <v>208</v>
      </c>
      <c r="H62" s="4" t="s">
        <v>144</v>
      </c>
      <c r="I62" s="4" t="s">
        <v>32</v>
      </c>
      <c r="J62" s="4" t="s">
        <v>839</v>
      </c>
      <c r="K62" s="5">
        <v>45177.578275462962</v>
      </c>
      <c r="L62" s="5">
        <v>45177.676736111112</v>
      </c>
      <c r="M62" s="6" t="s">
        <v>976</v>
      </c>
      <c r="N62" s="6">
        <v>22.03</v>
      </c>
      <c r="O62" s="7">
        <f t="shared" si="0"/>
        <v>71.064516129032256</v>
      </c>
      <c r="P62" s="6">
        <v>1</v>
      </c>
      <c r="Q62" s="6">
        <v>1</v>
      </c>
      <c r="R62" s="7">
        <f t="shared" si="1"/>
        <v>100</v>
      </c>
      <c r="S62" s="6">
        <v>0.4</v>
      </c>
      <c r="T62" s="6">
        <v>0</v>
      </c>
      <c r="U62" s="7">
        <f t="shared" si="2"/>
        <v>20</v>
      </c>
      <c r="V62" s="6">
        <v>1</v>
      </c>
      <c r="W62" s="7">
        <f t="shared" si="3"/>
        <v>100</v>
      </c>
      <c r="X62" s="7">
        <f t="shared" si="4"/>
        <v>68</v>
      </c>
      <c r="Y62" s="6">
        <v>1</v>
      </c>
      <c r="Z62" s="7">
        <f t="shared" si="5"/>
        <v>100</v>
      </c>
      <c r="AA62" s="6">
        <v>0.56999999999999995</v>
      </c>
      <c r="AB62" s="7">
        <f t="shared" si="17"/>
        <v>56.999999999999993</v>
      </c>
      <c r="AC62" s="6">
        <v>1</v>
      </c>
      <c r="AD62" s="6">
        <v>0</v>
      </c>
      <c r="AE62" s="6">
        <v>1</v>
      </c>
      <c r="AF62" s="6">
        <v>1</v>
      </c>
      <c r="AG62" s="7">
        <f t="shared" si="7"/>
        <v>75</v>
      </c>
      <c r="AH62" s="6">
        <v>0.33</v>
      </c>
      <c r="AI62" s="6">
        <v>1</v>
      </c>
      <c r="AJ62" s="6">
        <v>1</v>
      </c>
      <c r="AK62" s="6">
        <v>1</v>
      </c>
      <c r="AL62" s="7">
        <f t="shared" si="8"/>
        <v>83.25</v>
      </c>
      <c r="AM62" s="7">
        <f t="shared" si="9"/>
        <v>79</v>
      </c>
      <c r="AN62" s="6">
        <v>1</v>
      </c>
      <c r="AO62" s="6">
        <v>1</v>
      </c>
      <c r="AP62" s="6">
        <v>0.5</v>
      </c>
      <c r="AQ62" s="6">
        <v>1</v>
      </c>
      <c r="AR62" s="7">
        <f t="shared" si="10"/>
        <v>87.5</v>
      </c>
      <c r="AS62" s="6">
        <v>0.5</v>
      </c>
      <c r="AT62" s="6">
        <v>0.83</v>
      </c>
      <c r="AU62" s="7">
        <f t="shared" si="11"/>
        <v>66.5</v>
      </c>
      <c r="AV62" s="6">
        <v>0.83</v>
      </c>
      <c r="AW62" s="6">
        <v>0.43</v>
      </c>
      <c r="AX62" s="7">
        <f t="shared" si="12"/>
        <v>63</v>
      </c>
      <c r="AY62" s="6">
        <v>0.82</v>
      </c>
      <c r="AZ62" s="6">
        <v>0.56000000000000005</v>
      </c>
      <c r="BA62" s="7">
        <f t="shared" si="13"/>
        <v>69</v>
      </c>
      <c r="BB62" s="6">
        <v>0</v>
      </c>
      <c r="BC62" s="6">
        <v>0.5</v>
      </c>
      <c r="BD62" s="7">
        <f t="shared" si="14"/>
        <v>25</v>
      </c>
      <c r="BE62" s="7">
        <f t="shared" si="15"/>
        <v>66.416666666666671</v>
      </c>
      <c r="BF62" s="6">
        <v>1</v>
      </c>
      <c r="BG62" s="6">
        <v>1</v>
      </c>
      <c r="BH62" s="6">
        <v>0.25</v>
      </c>
      <c r="BI62" s="6">
        <v>0.5</v>
      </c>
      <c r="BJ62" s="7">
        <f t="shared" si="16"/>
        <v>68.75</v>
      </c>
    </row>
    <row r="63" spans="1:62" x14ac:dyDescent="0.25">
      <c r="A63" s="4" t="s">
        <v>977</v>
      </c>
      <c r="B63" s="4" t="s">
        <v>25</v>
      </c>
      <c r="C63" s="4" t="s">
        <v>26</v>
      </c>
      <c r="D63" s="4" t="s">
        <v>65</v>
      </c>
      <c r="E63" s="4" t="s">
        <v>543</v>
      </c>
      <c r="F63" s="4" t="s">
        <v>48</v>
      </c>
      <c r="G63" s="4" t="s">
        <v>67</v>
      </c>
      <c r="H63" s="4" t="s">
        <v>67</v>
      </c>
      <c r="I63" s="4" t="s">
        <v>32</v>
      </c>
      <c r="J63" s="4" t="s">
        <v>839</v>
      </c>
      <c r="K63" s="5">
        <v>45180.63521990741</v>
      </c>
      <c r="L63" s="5">
        <v>45180.697662037041</v>
      </c>
      <c r="M63" s="6" t="s">
        <v>80</v>
      </c>
      <c r="N63" s="6">
        <v>25.68</v>
      </c>
      <c r="O63" s="7">
        <f t="shared" si="0"/>
        <v>82.838709677419359</v>
      </c>
      <c r="P63" s="6">
        <v>1</v>
      </c>
      <c r="Q63" s="6">
        <v>0.4</v>
      </c>
      <c r="R63" s="7">
        <f t="shared" si="1"/>
        <v>70</v>
      </c>
      <c r="S63" s="6">
        <v>1</v>
      </c>
      <c r="T63" s="6">
        <v>1</v>
      </c>
      <c r="U63" s="7">
        <f t="shared" si="2"/>
        <v>100</v>
      </c>
      <c r="V63" s="6">
        <v>0</v>
      </c>
      <c r="W63" s="7">
        <f t="shared" si="3"/>
        <v>0</v>
      </c>
      <c r="X63" s="7">
        <f t="shared" si="4"/>
        <v>68</v>
      </c>
      <c r="Y63" s="6">
        <v>1</v>
      </c>
      <c r="Z63" s="7">
        <f t="shared" si="5"/>
        <v>100</v>
      </c>
      <c r="AA63" s="6">
        <v>1</v>
      </c>
      <c r="AB63" s="7">
        <f t="shared" si="17"/>
        <v>100</v>
      </c>
      <c r="AC63" s="6">
        <v>1</v>
      </c>
      <c r="AD63" s="6">
        <v>1</v>
      </c>
      <c r="AE63" s="6">
        <v>1</v>
      </c>
      <c r="AF63" s="6">
        <v>1</v>
      </c>
      <c r="AG63" s="7">
        <f t="shared" si="7"/>
        <v>100</v>
      </c>
      <c r="AH63" s="6">
        <v>1</v>
      </c>
      <c r="AI63" s="6">
        <v>1</v>
      </c>
      <c r="AJ63" s="6">
        <v>1</v>
      </c>
      <c r="AK63" s="6">
        <v>1</v>
      </c>
      <c r="AL63" s="7">
        <f t="shared" si="8"/>
        <v>100</v>
      </c>
      <c r="AM63" s="7">
        <f t="shared" si="9"/>
        <v>100</v>
      </c>
      <c r="AN63" s="6">
        <v>1</v>
      </c>
      <c r="AO63" s="6">
        <v>0</v>
      </c>
      <c r="AP63" s="6">
        <v>1</v>
      </c>
      <c r="AQ63" s="6">
        <v>1</v>
      </c>
      <c r="AR63" s="7">
        <f t="shared" si="10"/>
        <v>75</v>
      </c>
      <c r="AS63" s="6">
        <v>0.5</v>
      </c>
      <c r="AT63" s="6">
        <v>0.5</v>
      </c>
      <c r="AU63" s="7">
        <f t="shared" si="11"/>
        <v>50</v>
      </c>
      <c r="AV63" s="6">
        <v>0.56999999999999995</v>
      </c>
      <c r="AW63" s="6">
        <v>0.67</v>
      </c>
      <c r="AX63" s="7">
        <f t="shared" si="12"/>
        <v>62</v>
      </c>
      <c r="AY63" s="6">
        <v>0.82</v>
      </c>
      <c r="AZ63" s="6">
        <v>0.67</v>
      </c>
      <c r="BA63" s="7">
        <f t="shared" si="13"/>
        <v>74.5</v>
      </c>
      <c r="BB63" s="6">
        <v>1</v>
      </c>
      <c r="BC63" s="6">
        <v>1</v>
      </c>
      <c r="BD63" s="7">
        <f t="shared" si="14"/>
        <v>100</v>
      </c>
      <c r="BE63" s="7">
        <f t="shared" si="15"/>
        <v>72.75</v>
      </c>
      <c r="BF63" s="6">
        <v>1</v>
      </c>
      <c r="BG63" s="6">
        <v>1</v>
      </c>
      <c r="BH63" s="6">
        <v>0.75</v>
      </c>
      <c r="BI63" s="6">
        <v>0.8</v>
      </c>
      <c r="BJ63" s="7">
        <f t="shared" si="16"/>
        <v>88.75</v>
      </c>
    </row>
    <row r="64" spans="1:62" x14ac:dyDescent="0.25">
      <c r="A64" s="4" t="s">
        <v>978</v>
      </c>
      <c r="B64" s="4" t="s">
        <v>25</v>
      </c>
      <c r="C64" s="4" t="s">
        <v>26</v>
      </c>
      <c r="D64" s="4" t="s">
        <v>47</v>
      </c>
      <c r="E64" s="4" t="s">
        <v>543</v>
      </c>
      <c r="F64" s="4" t="s">
        <v>58</v>
      </c>
      <c r="G64" s="4" t="s">
        <v>119</v>
      </c>
      <c r="H64" s="4" t="s">
        <v>213</v>
      </c>
      <c r="I64" s="4" t="s">
        <v>32</v>
      </c>
      <c r="J64" s="4" t="s">
        <v>839</v>
      </c>
      <c r="K64" s="5">
        <v>45182.550034722219</v>
      </c>
      <c r="L64" s="5">
        <v>45182.590115740742</v>
      </c>
      <c r="M64" s="6" t="s">
        <v>950</v>
      </c>
      <c r="N64" s="6">
        <v>22.94</v>
      </c>
      <c r="O64" s="7">
        <f t="shared" si="0"/>
        <v>74</v>
      </c>
      <c r="P64" s="6">
        <v>1</v>
      </c>
      <c r="Q64" s="6">
        <v>1</v>
      </c>
      <c r="R64" s="7">
        <f t="shared" si="1"/>
        <v>100</v>
      </c>
      <c r="S64" s="6">
        <v>1</v>
      </c>
      <c r="T64" s="6">
        <v>0.5</v>
      </c>
      <c r="U64" s="7">
        <f t="shared" si="2"/>
        <v>75</v>
      </c>
      <c r="V64" s="6">
        <v>1</v>
      </c>
      <c r="W64" s="7">
        <f t="shared" si="3"/>
        <v>100</v>
      </c>
      <c r="X64" s="7">
        <f t="shared" si="4"/>
        <v>90</v>
      </c>
      <c r="Y64" s="6">
        <v>0</v>
      </c>
      <c r="Z64" s="7">
        <f t="shared" si="5"/>
        <v>0</v>
      </c>
      <c r="AA64" s="6">
        <v>0.43</v>
      </c>
      <c r="AB64" s="7">
        <f t="shared" si="17"/>
        <v>43</v>
      </c>
      <c r="AC64" s="6">
        <v>1</v>
      </c>
      <c r="AD64" s="6">
        <v>1</v>
      </c>
      <c r="AE64" s="6">
        <v>1</v>
      </c>
      <c r="AF64" s="6">
        <v>0.5</v>
      </c>
      <c r="AG64" s="7">
        <f t="shared" si="7"/>
        <v>87.5</v>
      </c>
      <c r="AH64" s="6">
        <v>1</v>
      </c>
      <c r="AI64" s="6">
        <v>1</v>
      </c>
      <c r="AJ64" s="6">
        <v>1</v>
      </c>
      <c r="AK64" s="6">
        <v>1</v>
      </c>
      <c r="AL64" s="7">
        <f t="shared" si="8"/>
        <v>100</v>
      </c>
      <c r="AM64" s="7">
        <f t="shared" si="9"/>
        <v>79.3</v>
      </c>
      <c r="AN64" s="6">
        <v>1</v>
      </c>
      <c r="AO64" s="6">
        <v>1</v>
      </c>
      <c r="AP64" s="6">
        <v>0</v>
      </c>
      <c r="AQ64" s="6">
        <v>1</v>
      </c>
      <c r="AR64" s="7">
        <f t="shared" si="10"/>
        <v>75</v>
      </c>
      <c r="AS64" s="6">
        <v>0.25</v>
      </c>
      <c r="AT64" s="6">
        <v>0.5</v>
      </c>
      <c r="AU64" s="7">
        <f t="shared" si="11"/>
        <v>37.5</v>
      </c>
      <c r="AV64" s="6">
        <v>1</v>
      </c>
      <c r="AW64" s="6">
        <v>0.56999999999999995</v>
      </c>
      <c r="AX64" s="7">
        <f t="shared" si="12"/>
        <v>78.499999999999986</v>
      </c>
      <c r="AY64" s="6">
        <v>0.72</v>
      </c>
      <c r="AZ64" s="6">
        <v>0.82</v>
      </c>
      <c r="BA64" s="7">
        <f t="shared" si="13"/>
        <v>77</v>
      </c>
      <c r="BB64" s="6">
        <v>0.4</v>
      </c>
      <c r="BC64" s="6">
        <v>0.5</v>
      </c>
      <c r="BD64" s="7">
        <f t="shared" si="14"/>
        <v>45</v>
      </c>
      <c r="BE64" s="7">
        <f t="shared" si="15"/>
        <v>64.666666666666671</v>
      </c>
      <c r="BF64" s="6">
        <v>0.64</v>
      </c>
      <c r="BG64" s="6">
        <v>0.5</v>
      </c>
      <c r="BH64" s="6">
        <v>1</v>
      </c>
      <c r="BI64" s="6">
        <v>0.6</v>
      </c>
      <c r="BJ64" s="7">
        <f t="shared" si="16"/>
        <v>68.5</v>
      </c>
    </row>
    <row r="65" spans="1:62" x14ac:dyDescent="0.25">
      <c r="A65" s="4" t="s">
        <v>979</v>
      </c>
      <c r="B65" s="4" t="s">
        <v>25</v>
      </c>
      <c r="C65" s="4" t="s">
        <v>26</v>
      </c>
      <c r="D65" s="4" t="s">
        <v>27</v>
      </c>
      <c r="E65" s="4" t="s">
        <v>543</v>
      </c>
      <c r="F65" s="4" t="s">
        <v>29</v>
      </c>
      <c r="G65" s="4" t="s">
        <v>980</v>
      </c>
      <c r="H65" s="4" t="s">
        <v>980</v>
      </c>
      <c r="I65" s="4" t="s">
        <v>32</v>
      </c>
      <c r="J65" s="4" t="s">
        <v>839</v>
      </c>
      <c r="K65" s="5">
        <v>45180.690057870372</v>
      </c>
      <c r="L65" s="5">
        <v>45180.742696759262</v>
      </c>
      <c r="M65" s="6" t="s">
        <v>981</v>
      </c>
      <c r="N65" s="6">
        <v>23.93</v>
      </c>
      <c r="O65" s="7">
        <f t="shared" si="0"/>
        <v>77.193548387096783</v>
      </c>
      <c r="P65" s="6">
        <v>0.6</v>
      </c>
      <c r="Q65" s="6">
        <v>0.71</v>
      </c>
      <c r="R65" s="7">
        <f t="shared" si="1"/>
        <v>65.5</v>
      </c>
      <c r="S65" s="6">
        <v>0.8</v>
      </c>
      <c r="T65" s="6">
        <v>0</v>
      </c>
      <c r="U65" s="7">
        <f t="shared" si="2"/>
        <v>40</v>
      </c>
      <c r="V65" s="6">
        <v>1</v>
      </c>
      <c r="W65" s="7">
        <f t="shared" si="3"/>
        <v>100</v>
      </c>
      <c r="X65" s="7">
        <f t="shared" si="4"/>
        <v>62.20000000000001</v>
      </c>
      <c r="Y65" s="6">
        <v>0</v>
      </c>
      <c r="Z65" s="7">
        <f t="shared" si="5"/>
        <v>0</v>
      </c>
      <c r="AA65" s="6">
        <v>1</v>
      </c>
      <c r="AB65" s="7">
        <f t="shared" si="17"/>
        <v>100</v>
      </c>
      <c r="AC65" s="6">
        <v>0.5</v>
      </c>
      <c r="AD65" s="6">
        <v>1</v>
      </c>
      <c r="AE65" s="6">
        <v>1</v>
      </c>
      <c r="AF65" s="6">
        <v>1</v>
      </c>
      <c r="AG65" s="7">
        <f t="shared" si="7"/>
        <v>87.5</v>
      </c>
      <c r="AH65" s="6">
        <v>1</v>
      </c>
      <c r="AI65" s="6">
        <v>1</v>
      </c>
      <c r="AJ65" s="6">
        <v>0.5</v>
      </c>
      <c r="AK65" s="6">
        <v>1</v>
      </c>
      <c r="AL65" s="7">
        <f t="shared" si="8"/>
        <v>87.5</v>
      </c>
      <c r="AM65" s="7">
        <f t="shared" si="9"/>
        <v>80</v>
      </c>
      <c r="AN65" s="6">
        <v>0.6</v>
      </c>
      <c r="AO65" s="6">
        <v>1</v>
      </c>
      <c r="AP65" s="6">
        <v>1</v>
      </c>
      <c r="AQ65" s="6">
        <v>1</v>
      </c>
      <c r="AR65" s="7">
        <f t="shared" si="10"/>
        <v>90</v>
      </c>
      <c r="AS65" s="6">
        <v>1</v>
      </c>
      <c r="AT65" s="6">
        <v>1</v>
      </c>
      <c r="AU65" s="7">
        <f t="shared" si="11"/>
        <v>100</v>
      </c>
      <c r="AV65" s="6">
        <v>0.56999999999999995</v>
      </c>
      <c r="AW65" s="6">
        <v>1</v>
      </c>
      <c r="AX65" s="7">
        <f t="shared" si="12"/>
        <v>78.499999999999986</v>
      </c>
      <c r="AY65" s="6">
        <v>0.76</v>
      </c>
      <c r="AZ65" s="6">
        <v>0.72</v>
      </c>
      <c r="BA65" s="7">
        <f t="shared" si="13"/>
        <v>74</v>
      </c>
      <c r="BB65" s="6">
        <v>0.6</v>
      </c>
      <c r="BC65" s="6">
        <v>0.67</v>
      </c>
      <c r="BD65" s="7">
        <f t="shared" si="14"/>
        <v>63.5</v>
      </c>
      <c r="BE65" s="7">
        <f t="shared" si="15"/>
        <v>82.666666666666671</v>
      </c>
      <c r="BF65" s="6">
        <v>0.57999999999999996</v>
      </c>
      <c r="BG65" s="6">
        <v>1</v>
      </c>
      <c r="BH65" s="6">
        <v>0.67</v>
      </c>
      <c r="BI65" s="6">
        <v>0.64</v>
      </c>
      <c r="BJ65" s="7">
        <f t="shared" si="16"/>
        <v>72.25</v>
      </c>
    </row>
    <row r="66" spans="1:62" ht="15.75" x14ac:dyDescent="0.25">
      <c r="A66" s="96" t="s">
        <v>34</v>
      </c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8"/>
      <c r="N66" s="8">
        <f>AVERAGE(N4:N65)</f>
        <v>21.913548387096778</v>
      </c>
      <c r="O66" s="8">
        <f t="shared" ref="O66:BJ66" si="18">AVERAGE(O4:O65)</f>
        <v>70.688865764828293</v>
      </c>
      <c r="P66" s="8">
        <f t="shared" si="18"/>
        <v>0.78934426229508192</v>
      </c>
      <c r="Q66" s="8">
        <f t="shared" si="18"/>
        <v>0.73295081967213116</v>
      </c>
      <c r="R66" s="8">
        <f t="shared" si="18"/>
        <v>75.959677419354833</v>
      </c>
      <c r="S66" s="8">
        <f t="shared" si="18"/>
        <v>0.73870967741935478</v>
      </c>
      <c r="T66" s="8">
        <f t="shared" si="18"/>
        <v>0.70983606557377044</v>
      </c>
      <c r="U66" s="8">
        <f t="shared" si="18"/>
        <v>72.258064516129039</v>
      </c>
      <c r="V66" s="8">
        <f t="shared" si="18"/>
        <v>0.67983870967741933</v>
      </c>
      <c r="W66" s="8">
        <f t="shared" si="18"/>
        <v>67.983870967741936</v>
      </c>
      <c r="X66" s="8">
        <f t="shared" si="18"/>
        <v>73.045698924731184</v>
      </c>
      <c r="Y66" s="8">
        <f t="shared" si="18"/>
        <v>0.65322580645161288</v>
      </c>
      <c r="Z66" s="8">
        <f t="shared" si="18"/>
        <v>65.322580645161295</v>
      </c>
      <c r="AA66" s="8">
        <f t="shared" si="18"/>
        <v>0.52934426229508202</v>
      </c>
      <c r="AB66" s="8">
        <f t="shared" si="18"/>
        <v>52.08064516129032</v>
      </c>
      <c r="AC66" s="8">
        <f t="shared" si="18"/>
        <v>0.81451612903225812</v>
      </c>
      <c r="AD66" s="8">
        <f t="shared" si="18"/>
        <v>0.71983870967741936</v>
      </c>
      <c r="AE66" s="8">
        <f t="shared" si="18"/>
        <v>0.7661290322580645</v>
      </c>
      <c r="AF66" s="8">
        <f t="shared" si="18"/>
        <v>0.76419354838709685</v>
      </c>
      <c r="AG66" s="8">
        <f t="shared" si="18"/>
        <v>76.616935483870961</v>
      </c>
      <c r="AH66" s="8">
        <f t="shared" si="18"/>
        <v>0.88161290322580643</v>
      </c>
      <c r="AI66" s="8">
        <f t="shared" si="18"/>
        <v>0.84387096774193537</v>
      </c>
      <c r="AJ66" s="8">
        <f t="shared" si="18"/>
        <v>0.72639344262295069</v>
      </c>
      <c r="AK66" s="8">
        <f t="shared" si="18"/>
        <v>0.83451612903225802</v>
      </c>
      <c r="AL66" s="8">
        <f t="shared" si="18"/>
        <v>82.045698924731198</v>
      </c>
      <c r="AM66" s="8">
        <f t="shared" si="18"/>
        <v>75.327956989247326</v>
      </c>
      <c r="AN66" s="8">
        <f t="shared" si="18"/>
        <v>0.83935483870967731</v>
      </c>
      <c r="AO66" s="8">
        <f t="shared" si="18"/>
        <v>0.82081967213114748</v>
      </c>
      <c r="AP66" s="8">
        <f t="shared" si="18"/>
        <v>0.86661290322580653</v>
      </c>
      <c r="AQ66" s="8">
        <f t="shared" si="18"/>
        <v>0.88524590163934425</v>
      </c>
      <c r="AR66" s="8">
        <f t="shared" si="18"/>
        <v>85.352150537634415</v>
      </c>
      <c r="AS66" s="8">
        <f t="shared" si="18"/>
        <v>0.53741935483870962</v>
      </c>
      <c r="AT66" s="8">
        <f t="shared" si="18"/>
        <v>0.51901639344262285</v>
      </c>
      <c r="AU66" s="8">
        <f t="shared" si="18"/>
        <v>52.403225806451616</v>
      </c>
      <c r="AV66" s="8">
        <f t="shared" si="18"/>
        <v>0.60983606557377057</v>
      </c>
      <c r="AW66" s="8">
        <f t="shared" si="18"/>
        <v>0.61661290322580642</v>
      </c>
      <c r="AX66" s="8">
        <f t="shared" si="18"/>
        <v>61.177419354838712</v>
      </c>
      <c r="AY66" s="8">
        <f t="shared" si="18"/>
        <v>0.69112903225806455</v>
      </c>
      <c r="AZ66" s="8">
        <f t="shared" si="18"/>
        <v>0.72822580645161306</v>
      </c>
      <c r="BA66" s="8">
        <f t="shared" si="18"/>
        <v>70.967741935483872</v>
      </c>
      <c r="BB66" s="8">
        <f t="shared" si="18"/>
        <v>0.60612903225806458</v>
      </c>
      <c r="BC66" s="8">
        <f t="shared" si="18"/>
        <v>0.70629032258064539</v>
      </c>
      <c r="BD66" s="8">
        <f t="shared" si="18"/>
        <v>65.620967741935488</v>
      </c>
      <c r="BE66" s="8">
        <f t="shared" si="18"/>
        <v>70.192790811339222</v>
      </c>
      <c r="BF66" s="8">
        <f t="shared" si="18"/>
        <v>0.61129032258064508</v>
      </c>
      <c r="BG66" s="8">
        <f t="shared" si="18"/>
        <v>0.62451612903225806</v>
      </c>
      <c r="BH66" s="8">
        <f t="shared" si="18"/>
        <v>0.58596774193548384</v>
      </c>
      <c r="BI66" s="8">
        <f t="shared" si="18"/>
        <v>0.581774193548387</v>
      </c>
      <c r="BJ66" s="8">
        <f t="shared" si="18"/>
        <v>60.088709677419352</v>
      </c>
    </row>
  </sheetData>
  <mergeCells count="46">
    <mergeCell ref="L1:L3"/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O1:O3"/>
    <mergeCell ref="P1:X1"/>
    <mergeCell ref="Y1:AM1"/>
    <mergeCell ref="AN1:BE1"/>
    <mergeCell ref="AN2:AR2"/>
    <mergeCell ref="AS2:AU2"/>
    <mergeCell ref="AV2:AX2"/>
    <mergeCell ref="AY2:BA2"/>
    <mergeCell ref="BF1:BJ1"/>
    <mergeCell ref="P2:R2"/>
    <mergeCell ref="S2:U2"/>
    <mergeCell ref="V2:W2"/>
    <mergeCell ref="X2:X3"/>
    <mergeCell ref="Y2:Z2"/>
    <mergeCell ref="AA2:AB2"/>
    <mergeCell ref="AC2:AG2"/>
    <mergeCell ref="AH2:AL2"/>
    <mergeCell ref="AM2:AM3"/>
    <mergeCell ref="AY3:AZ3"/>
    <mergeCell ref="BB3:BC3"/>
    <mergeCell ref="BF3:BI3"/>
    <mergeCell ref="A66:L66"/>
    <mergeCell ref="BB2:BD2"/>
    <mergeCell ref="BE2:BE3"/>
    <mergeCell ref="BF2:BJ2"/>
    <mergeCell ref="P3:Q3"/>
    <mergeCell ref="S3:T3"/>
    <mergeCell ref="AC3:AF3"/>
    <mergeCell ref="AH3:AK3"/>
    <mergeCell ref="AN3:AQ3"/>
    <mergeCell ref="AS3:AT3"/>
    <mergeCell ref="AV3:AW3"/>
    <mergeCell ref="M1:M3"/>
    <mergeCell ref="N1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27</vt:i4>
      </vt:variant>
    </vt:vector>
  </HeadingPairs>
  <TitlesOfParts>
    <vt:vector size="27" baseType="lpstr">
      <vt:lpstr>Химия</vt:lpstr>
      <vt:lpstr>Физра</vt:lpstr>
      <vt:lpstr>Физика и астр.</vt:lpstr>
      <vt:lpstr>Технология М</vt:lpstr>
      <vt:lpstr>Технология Д</vt:lpstr>
      <vt:lpstr>Тат.яз.</vt:lpstr>
      <vt:lpstr>Обществознание</vt:lpstr>
      <vt:lpstr>ОБЖ</vt:lpstr>
      <vt:lpstr>НОО</vt:lpstr>
      <vt:lpstr>Музыка</vt:lpstr>
      <vt:lpstr>Математика</vt:lpstr>
      <vt:lpstr>История 2</vt:lpstr>
      <vt:lpstr>История</vt:lpstr>
      <vt:lpstr>Информатика</vt:lpstr>
      <vt:lpstr>АНгл.яз</vt:lpstr>
      <vt:lpstr>ИЗО</vt:lpstr>
      <vt:lpstr>География</vt:lpstr>
      <vt:lpstr>Биология</vt:lpstr>
      <vt:lpstr>Русс.яз.</vt:lpstr>
      <vt:lpstr>Олигофренопедагог</vt:lpstr>
      <vt:lpstr>Соц.пед.</vt:lpstr>
      <vt:lpstr>Пед.псих.</vt:lpstr>
      <vt:lpstr>Библиотек</vt:lpstr>
      <vt:lpstr>Логопед</vt:lpstr>
      <vt:lpstr>Зам по УМР</vt:lpstr>
      <vt:lpstr>Зам по ВР</vt:lpstr>
      <vt:lpstr>Директор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2023-09-30T17:05:40Z</dcterms:created>
  <dcterms:modified xsi:type="dcterms:W3CDTF">2023-09-30T19:25:56Z</dcterms:modified>
</cp:coreProperties>
</file>